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200" windowWidth="19360" windowHeight="11740" activeTab="2"/>
  </bookViews>
  <sheets>
    <sheet name="Overview" sheetId="1" r:id="rId1"/>
    <sheet name="Cash Flow Year 1" sheetId="2" r:id="rId2"/>
    <sheet name="Year 2" sheetId="3" r:id="rId3"/>
  </sheets>
  <definedNames>
    <definedName name="_xlnm.Print_Area" localSheetId="1">'Cash Flow Year 1'!$A$1:$O$74</definedName>
    <definedName name="_xlnm.Print_Area" localSheetId="2">'Year 2'!$A$1:$P$76</definedName>
    <definedName name="_xlnm.Print_Titles" localSheetId="1">'Cash Flow Year 1'!$1:$1</definedName>
    <definedName name="_xlnm.Print_Titles" localSheetId="2">'Year 2'!$1:$1</definedName>
  </definedNames>
  <calcPr fullCalcOnLoad="1"/>
</workbook>
</file>

<file path=xl/sharedStrings.xml><?xml version="1.0" encoding="utf-8"?>
<sst xmlns="http://schemas.openxmlformats.org/spreadsheetml/2006/main" count="306" uniqueCount="189">
  <si>
    <t xml:space="preserve">    Power/Hardware Tools</t>
  </si>
  <si>
    <t>Other Loans</t>
  </si>
  <si>
    <t>Other Loan Payments</t>
  </si>
  <si>
    <t>To show a lender your ability to re-pay a loan.</t>
  </si>
  <si>
    <t>adding capacity with a new tractor or hired help</t>
  </si>
  <si>
    <t xml:space="preserve">Before you start farming </t>
  </si>
  <si>
    <t>(Should you start farming? What will it take to start and get through the first year?)</t>
  </si>
  <si>
    <t>Medical Insurance</t>
  </si>
  <si>
    <t xml:space="preserve">    5 Gal Buckets (x15)</t>
  </si>
  <si>
    <t xml:space="preserve">    Rubbermaid totes</t>
  </si>
  <si>
    <t xml:space="preserve">    Backpack Sprayer</t>
  </si>
  <si>
    <t xml:space="preserve">    Propane Backpack Flamer</t>
  </si>
  <si>
    <t xml:space="preserve">    Garden Carts (x2)</t>
  </si>
  <si>
    <t xml:space="preserve">    Thermometer</t>
  </si>
  <si>
    <t xml:space="preserve">    Spray Nozzles</t>
  </si>
  <si>
    <t xml:space="preserve">    Wash Tanks</t>
  </si>
  <si>
    <t xml:space="preserve">    Miscellaneous</t>
  </si>
  <si>
    <t>Organic Certification</t>
  </si>
  <si>
    <t>Net Cash Flow From Operations</t>
  </si>
  <si>
    <t>Rent (3 acres @ $350 per acre)</t>
  </si>
  <si>
    <t>Miscellaneous</t>
  </si>
  <si>
    <t xml:space="preserve">Marketing </t>
  </si>
  <si>
    <t xml:space="preserve">    Miscellaneous Market Supplies</t>
  </si>
  <si>
    <t>How can I expand on that?</t>
  </si>
  <si>
    <t>When to do cash flow analysis?</t>
  </si>
  <si>
    <t>III. Non-Operational Sources of Cash (Borrowing)</t>
  </si>
  <si>
    <t>IV. Non-Operational Uses of Cash (Draws and Debt Repayment)</t>
  </si>
  <si>
    <t>V. Operating Income</t>
  </si>
  <si>
    <t>VI. Operating Expenditures</t>
  </si>
  <si>
    <t>VII. Capital Expenditures</t>
  </si>
  <si>
    <t xml:space="preserve">    Awning</t>
  </si>
  <si>
    <t xml:space="preserve">    Tarps</t>
  </si>
  <si>
    <t xml:space="preserve">    Watering Wands (x2)</t>
  </si>
  <si>
    <t xml:space="preserve">    Hoses</t>
  </si>
  <si>
    <t xml:space="preserve">    Trays</t>
  </si>
  <si>
    <t xml:space="preserve">    4 inch pots and trays</t>
  </si>
  <si>
    <t xml:space="preserve">    Tags</t>
  </si>
  <si>
    <t xml:space="preserve">    Peat Moss (30 bales)</t>
  </si>
  <si>
    <t xml:space="preserve">    Vermiculite (25 bags)</t>
  </si>
  <si>
    <t xml:space="preserve">    Worm Castings (50 bags)</t>
  </si>
  <si>
    <t xml:space="preserve">    Bone Meal</t>
  </si>
  <si>
    <t xml:space="preserve">    Potting Soil (60 bags)</t>
  </si>
  <si>
    <t xml:space="preserve">    Dolomite Lime</t>
  </si>
  <si>
    <t xml:space="preserve">    Watering Can</t>
  </si>
  <si>
    <t xml:space="preserve">    Propane Heater</t>
  </si>
  <si>
    <t xml:space="preserve">    Tables</t>
  </si>
  <si>
    <t xml:space="preserve">    Ground Cover Fabric</t>
  </si>
  <si>
    <t xml:space="preserve">    Felcos (x3)</t>
  </si>
  <si>
    <t xml:space="preserve">    Clippers (x3)</t>
  </si>
  <si>
    <t>Gasoline/Diesel Fuels</t>
  </si>
  <si>
    <t>Auto Maintenance/repairs</t>
  </si>
  <si>
    <t>Utilities</t>
  </si>
  <si>
    <t>Seed</t>
  </si>
  <si>
    <t>Amendments</t>
  </si>
  <si>
    <t xml:space="preserve">Auto Insurance </t>
  </si>
  <si>
    <t>Liability Insurance</t>
  </si>
  <si>
    <t>Banking/Accounting</t>
  </si>
  <si>
    <t>Worker's Compensation</t>
  </si>
  <si>
    <t>Subcontracted Labor</t>
  </si>
  <si>
    <t>Soil Tests</t>
  </si>
  <si>
    <t>Pack-out</t>
  </si>
  <si>
    <t>Capital Expenditures</t>
  </si>
  <si>
    <t>Season Extension</t>
  </si>
  <si>
    <t>Operating Income</t>
  </si>
  <si>
    <t>Draws</t>
  </si>
  <si>
    <t>Debt Reduction</t>
  </si>
  <si>
    <t>Contribution To (From) Savings</t>
  </si>
  <si>
    <t>Beginning Cash in Ckg</t>
  </si>
  <si>
    <t>Opening Balance</t>
  </si>
  <si>
    <t>Ending Balance</t>
  </si>
  <si>
    <t>Contribution (Draw)</t>
  </si>
  <si>
    <t>Total Draws</t>
  </si>
  <si>
    <t>Total Debt Repayment</t>
  </si>
  <si>
    <t>Total Operating Expense</t>
  </si>
  <si>
    <t>Total Capital Expenditures</t>
  </si>
  <si>
    <t xml:space="preserve">Subtotal - Available </t>
  </si>
  <si>
    <t xml:space="preserve"> </t>
  </si>
  <si>
    <t>Total</t>
  </si>
  <si>
    <t>Why do a cash flow analysis?</t>
  </si>
  <si>
    <t>to expand?</t>
  </si>
  <si>
    <t>II. Business Checking Account</t>
  </si>
  <si>
    <t xml:space="preserve">    Drip Tape (5,000 ft)</t>
  </si>
  <si>
    <t xml:space="preserve">    Header Pipe</t>
  </si>
  <si>
    <t xml:space="preserve">    Plastic Valves and Fittings</t>
  </si>
  <si>
    <t xml:space="preserve">    Filters</t>
  </si>
  <si>
    <t xml:space="preserve">    Digital Scale</t>
  </si>
  <si>
    <t xml:space="preserve">    Battery</t>
  </si>
  <si>
    <t>Ending balance</t>
  </si>
  <si>
    <t>Operating Expenditures</t>
  </si>
  <si>
    <t>Farm Service Agency (FSA) Loan</t>
  </si>
  <si>
    <t>FSA Loan Payment</t>
  </si>
  <si>
    <t xml:space="preserve">    Bench Warmer</t>
  </si>
  <si>
    <t xml:space="preserve">    Propane Supply</t>
  </si>
  <si>
    <t xml:space="preserve">    Propagation Tables</t>
  </si>
  <si>
    <t xml:space="preserve">    Cargo Van</t>
  </si>
  <si>
    <t>Labor, on farm (1 person @$8/hr)</t>
  </si>
  <si>
    <t>Labor, at market (1 person @$10/hr)</t>
  </si>
  <si>
    <t>Medical Insurance (2 people)</t>
  </si>
  <si>
    <t>Tractor Maintenance</t>
  </si>
  <si>
    <t xml:space="preserve">    Biological Innoculants</t>
  </si>
  <si>
    <t xml:space="preserve">    Lawn Mower</t>
  </si>
  <si>
    <r>
      <t xml:space="preserve">    </t>
    </r>
    <r>
      <rPr>
        <i/>
        <sz val="10"/>
        <rFont val="Arial"/>
        <family val="2"/>
      </rPr>
      <t>Plastic Shopping Bags</t>
    </r>
  </si>
  <si>
    <r>
      <t xml:space="preserve">   </t>
    </r>
    <r>
      <rPr>
        <i/>
        <sz val="10"/>
        <rFont val="Arial"/>
        <family val="2"/>
      </rPr>
      <t xml:space="preserve"> Plastic Mulch</t>
    </r>
  </si>
  <si>
    <r>
      <t xml:space="preserve">    </t>
    </r>
    <r>
      <rPr>
        <i/>
        <sz val="10"/>
        <rFont val="Arial"/>
        <family val="2"/>
      </rPr>
      <t>Row Cover</t>
    </r>
  </si>
  <si>
    <t xml:space="preserve">    Manure</t>
  </si>
  <si>
    <r>
      <t xml:space="preserve">    </t>
    </r>
    <r>
      <rPr>
        <b/>
        <i/>
        <u val="single"/>
        <sz val="10"/>
        <rFont val="Arial"/>
        <family val="2"/>
      </rPr>
      <t>20' x 48' Insulated Greenhouse</t>
    </r>
  </si>
  <si>
    <t>changing crop mix, timing</t>
  </si>
  <si>
    <t>picking up a new lease</t>
  </si>
  <si>
    <t xml:space="preserve">You may have a different cash flow analysis for each of the farm </t>
  </si>
  <si>
    <t>locations under consideration</t>
  </si>
  <si>
    <t>Greenhouse/Cold Frame</t>
  </si>
  <si>
    <t>Irrigation</t>
  </si>
  <si>
    <t>Tools/Supplies</t>
  </si>
  <si>
    <t>Propagation</t>
  </si>
  <si>
    <t>Equipment</t>
  </si>
  <si>
    <t>Farmers Market Fees</t>
  </si>
  <si>
    <t>Subtotal</t>
  </si>
  <si>
    <t xml:space="preserve">    Gypsum</t>
  </si>
  <si>
    <t xml:space="preserve">    Compost</t>
  </si>
  <si>
    <t xml:space="preserve">    Kelp Meal</t>
  </si>
  <si>
    <t xml:space="preserve">    Fish Meal</t>
  </si>
  <si>
    <t xml:space="preserve">    Liquid Kelp</t>
  </si>
  <si>
    <t xml:space="preserve">    Liquid Fish</t>
  </si>
  <si>
    <t xml:space="preserve">    Veggie Mix Meal</t>
  </si>
  <si>
    <t xml:space="preserve">    50 Horsepower tractor</t>
  </si>
  <si>
    <t xml:space="preserve">    5 ft. Rototiller</t>
  </si>
  <si>
    <t xml:space="preserve">    Rotary Mower</t>
  </si>
  <si>
    <t xml:space="preserve">    Disc</t>
  </si>
  <si>
    <t xml:space="preserve">    Chisel</t>
  </si>
  <si>
    <t xml:space="preserve">    4 Horsepower Rototiller</t>
  </si>
  <si>
    <t xml:space="preserve">    Weedwacker</t>
  </si>
  <si>
    <t xml:space="preserve">    Earthway seeder</t>
  </si>
  <si>
    <t xml:space="preserve">    20' x 96' Cold Frame (x2)</t>
  </si>
  <si>
    <t xml:space="preserve">    Mazzei Injectors</t>
  </si>
  <si>
    <t xml:space="preserve">    Rainbirds and Irrigation pipe</t>
  </si>
  <si>
    <t xml:space="preserve">    Baskets</t>
  </si>
  <si>
    <t xml:space="preserve">    Tablecloths</t>
  </si>
  <si>
    <t xml:space="preserve">    Umbrella</t>
  </si>
  <si>
    <t xml:space="preserve">    Cash Box</t>
  </si>
  <si>
    <t>Cash From Borrowing</t>
  </si>
  <si>
    <t>I. Personal Savings or checking Account</t>
  </si>
  <si>
    <t xml:space="preserve"> III. Non-Operational Sources of Cash (Borrowing)</t>
  </si>
  <si>
    <r>
      <t xml:space="preserve"> </t>
    </r>
    <r>
      <rPr>
        <b/>
        <sz val="12"/>
        <color indexed="10"/>
        <rFont val="Arial"/>
        <family val="0"/>
      </rPr>
      <t>IV. Non-Operational Uses of Cash (Draws and Debt Repayment)</t>
    </r>
  </si>
  <si>
    <t>Every year so that you can see how you are managing for profitability (and stress!)</t>
  </si>
  <si>
    <t>Anytime you consider a change, expanding or contracting or re-mixing</t>
  </si>
  <si>
    <t>giving up a lease on marginal land</t>
  </si>
  <si>
    <t>Oct</t>
  </si>
  <si>
    <t>Nov</t>
  </si>
  <si>
    <t>Dec</t>
  </si>
  <si>
    <t>Jan</t>
  </si>
  <si>
    <t>Feb</t>
  </si>
  <si>
    <t>Mar</t>
  </si>
  <si>
    <t>Apr</t>
  </si>
  <si>
    <t>May</t>
  </si>
  <si>
    <t>Aug</t>
  </si>
  <si>
    <t>Year's Total</t>
  </si>
  <si>
    <t>Jun</t>
  </si>
  <si>
    <t>Jul</t>
  </si>
  <si>
    <t>Sep</t>
  </si>
  <si>
    <t>Restaurant</t>
  </si>
  <si>
    <t>Draw</t>
  </si>
  <si>
    <t>Ukiah Farmer's Market</t>
  </si>
  <si>
    <t>Willits Farmer's Market</t>
  </si>
  <si>
    <t>San Francisco Farmer's Market</t>
  </si>
  <si>
    <t>Office Expense</t>
  </si>
  <si>
    <t xml:space="preserve">Contribution to Savings </t>
  </si>
  <si>
    <t xml:space="preserve">    Harvest Knives (x5)</t>
  </si>
  <si>
    <t xml:space="preserve">    Knife Sharpeners</t>
  </si>
  <si>
    <t xml:space="preserve">    Rubber Bands</t>
  </si>
  <si>
    <t xml:space="preserve">    Boxes</t>
  </si>
  <si>
    <t xml:space="preserve">    Plastic Box Liners</t>
  </si>
  <si>
    <t xml:space="preserve">    Twist-ties</t>
  </si>
  <si>
    <t xml:space="preserve">    Stirrup Hoes (x3)</t>
  </si>
  <si>
    <t xml:space="preserve">    Hand Hoes (x5)</t>
  </si>
  <si>
    <t xml:space="preserve">    Eye Hoes (x2)</t>
  </si>
  <si>
    <t xml:space="preserve">    Forks- digging (x2)</t>
  </si>
  <si>
    <t xml:space="preserve">    Spades (x2)</t>
  </si>
  <si>
    <t xml:space="preserve">    Shovels (x3)</t>
  </si>
  <si>
    <t xml:space="preserve">    Soil Rake </t>
  </si>
  <si>
    <t xml:space="preserve">    Leaf Rake (x1)</t>
  </si>
  <si>
    <t xml:space="preserve">    WheelBarrows (x2)</t>
  </si>
  <si>
    <t xml:space="preserve">    Gloves (x3)</t>
  </si>
  <si>
    <t xml:space="preserve">    Fence Posts</t>
  </si>
  <si>
    <t xml:space="preserve">    Post Pounder</t>
  </si>
  <si>
    <t xml:space="preserve">    Post Hole Digger</t>
  </si>
  <si>
    <t>Can I afford new equipment?</t>
  </si>
  <si>
    <t>A primary decision making tool:</t>
  </si>
  <si>
    <t>Is there any way around being flat bust in the spring?</t>
  </si>
  <si>
    <t>Where and when am I profitable?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</si>
</sst>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1009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  <numFmt numFmtId="169" formatCode="_(* #,##0_);_(* \(#,##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3"/>
      <name val="Arial"/>
      <family val="0"/>
    </font>
    <font>
      <sz val="10"/>
      <color indexed="43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169" fontId="0" fillId="0" borderId="0" xfId="0" applyNumberFormat="1" applyFont="1" applyFill="1" applyBorder="1" applyAlignment="1" applyProtection="1">
      <alignment/>
      <protection/>
    </xf>
    <xf numFmtId="169" fontId="9" fillId="0" borderId="0" xfId="0" applyNumberFormat="1" applyFont="1" applyFill="1" applyBorder="1" applyAlignment="1" applyProtection="1">
      <alignment/>
      <protection/>
    </xf>
    <xf numFmtId="169" fontId="0" fillId="0" borderId="1" xfId="0" applyNumberFormat="1" applyFont="1" applyFill="1" applyBorder="1" applyAlignment="1" applyProtection="1">
      <alignment/>
      <protection/>
    </xf>
    <xf numFmtId="169" fontId="0" fillId="0" borderId="2" xfId="0" applyNumberFormat="1" applyFont="1" applyFill="1" applyBorder="1" applyAlignment="1" applyProtection="1">
      <alignment/>
      <protection/>
    </xf>
    <xf numFmtId="169" fontId="0" fillId="0" borderId="3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 vertical="center"/>
      <protection/>
    </xf>
    <xf numFmtId="169" fontId="6" fillId="2" borderId="4" xfId="0" applyNumberFormat="1" applyFont="1" applyFill="1" applyBorder="1" applyAlignment="1" applyProtection="1">
      <alignment horizontal="center" vertical="center"/>
      <protection/>
    </xf>
    <xf numFmtId="169" fontId="6" fillId="2" borderId="5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Border="1" applyAlignment="1" applyProtection="1">
      <alignment vertical="center"/>
      <protection/>
    </xf>
    <xf numFmtId="169" fontId="1" fillId="0" borderId="6" xfId="0" applyNumberFormat="1" applyFont="1" applyFill="1" applyBorder="1" applyAlignment="1" applyProtection="1">
      <alignment/>
      <protection/>
    </xf>
    <xf numFmtId="169" fontId="1" fillId="0" borderId="7" xfId="0" applyNumberFormat="1" applyFont="1" applyFill="1" applyBorder="1" applyAlignment="1" applyProtection="1">
      <alignment vertical="center"/>
      <protection locked="0"/>
    </xf>
    <xf numFmtId="169" fontId="0" fillId="3" borderId="7" xfId="0" applyNumberFormat="1" applyFont="1" applyFill="1" applyBorder="1" applyAlignment="1" applyProtection="1">
      <alignment vertical="center"/>
      <protection/>
    </xf>
    <xf numFmtId="169" fontId="0" fillId="3" borderId="7" xfId="0" applyNumberFormat="1" applyFont="1" applyFill="1" applyBorder="1" applyAlignment="1" applyProtection="1">
      <alignment/>
      <protection/>
    </xf>
    <xf numFmtId="169" fontId="0" fillId="3" borderId="7" xfId="0" applyNumberFormat="1" applyFont="1" applyFill="1" applyBorder="1" applyAlignment="1" applyProtection="1">
      <alignment horizontal="center"/>
      <protection/>
    </xf>
    <xf numFmtId="169" fontId="1" fillId="0" borderId="2" xfId="0" applyNumberFormat="1" applyFont="1" applyFill="1" applyBorder="1" applyAlignment="1" applyProtection="1">
      <alignment/>
      <protection/>
    </xf>
    <xf numFmtId="169" fontId="0" fillId="3" borderId="8" xfId="0" applyNumberFormat="1" applyFont="1" applyFill="1" applyBorder="1" applyAlignment="1" applyProtection="1">
      <alignment/>
      <protection/>
    </xf>
    <xf numFmtId="169" fontId="1" fillId="0" borderId="9" xfId="0" applyNumberFormat="1" applyFont="1" applyFill="1" applyBorder="1" applyAlignment="1" applyProtection="1">
      <alignment/>
      <protection/>
    </xf>
    <xf numFmtId="169" fontId="0" fillId="3" borderId="1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169" fontId="9" fillId="0" borderId="0" xfId="0" applyNumberFormat="1" applyFont="1" applyFill="1" applyBorder="1" applyAlignment="1" applyProtection="1">
      <alignment horizontal="left" indent="2"/>
      <protection/>
    </xf>
    <xf numFmtId="169" fontId="10" fillId="4" borderId="0" xfId="0" applyNumberFormat="1" applyFont="1" applyFill="1" applyBorder="1" applyAlignment="1" applyProtection="1">
      <alignment horizontal="center"/>
      <protection/>
    </xf>
    <xf numFmtId="169" fontId="0" fillId="0" borderId="1" xfId="0" applyNumberFormat="1" applyFont="1" applyFill="1" applyBorder="1" applyAlignment="1" applyProtection="1">
      <alignment/>
      <protection/>
    </xf>
    <xf numFmtId="169" fontId="0" fillId="5" borderId="11" xfId="0" applyNumberFormat="1" applyFont="1" applyFill="1" applyBorder="1" applyAlignment="1" applyProtection="1">
      <alignment/>
      <protection/>
    </xf>
    <xf numFmtId="169" fontId="0" fillId="5" borderId="12" xfId="0" applyNumberFormat="1" applyFont="1" applyFill="1" applyBorder="1" applyAlignment="1" applyProtection="1">
      <alignment/>
      <protection/>
    </xf>
    <xf numFmtId="169" fontId="0" fillId="3" borderId="13" xfId="0" applyNumberFormat="1" applyFont="1" applyFill="1" applyBorder="1" applyAlignment="1" applyProtection="1">
      <alignment horizontal="center"/>
      <protection/>
    </xf>
    <xf numFmtId="169" fontId="0" fillId="0" borderId="2" xfId="0" applyNumberFormat="1" applyFont="1" applyFill="1" applyBorder="1" applyAlignment="1" applyProtection="1">
      <alignment/>
      <protection/>
    </xf>
    <xf numFmtId="169" fontId="0" fillId="5" borderId="14" xfId="0" applyNumberFormat="1" applyFont="1" applyFill="1" applyBorder="1" applyAlignment="1" applyProtection="1">
      <alignment/>
      <protection/>
    </xf>
    <xf numFmtId="169" fontId="0" fillId="5" borderId="7" xfId="0" applyNumberFormat="1" applyFont="1" applyFill="1" applyBorder="1" applyAlignment="1" applyProtection="1">
      <alignment/>
      <protection/>
    </xf>
    <xf numFmtId="169" fontId="0" fillId="3" borderId="15" xfId="0" applyNumberFormat="1" applyFont="1" applyFill="1" applyBorder="1" applyAlignment="1" applyProtection="1">
      <alignment horizontal="center"/>
      <protection/>
    </xf>
    <xf numFmtId="169" fontId="1" fillId="0" borderId="9" xfId="0" applyNumberFormat="1" applyFont="1" applyFill="1" applyBorder="1" applyAlignment="1" applyProtection="1">
      <alignment/>
      <protection/>
    </xf>
    <xf numFmtId="169" fontId="0" fillId="3" borderId="16" xfId="0" applyNumberFormat="1" applyFont="1" applyFill="1" applyBorder="1" applyAlignment="1" applyProtection="1">
      <alignment/>
      <protection/>
    </xf>
    <xf numFmtId="169" fontId="0" fillId="3" borderId="10" xfId="0" applyNumberFormat="1" applyFont="1" applyFill="1" applyBorder="1" applyAlignment="1" applyProtection="1">
      <alignment/>
      <protection/>
    </xf>
    <xf numFmtId="169" fontId="0" fillId="3" borderId="17" xfId="0" applyNumberFormat="1" applyFont="1" applyFill="1" applyBorder="1" applyAlignment="1" applyProtection="1">
      <alignment horizontal="center"/>
      <protection/>
    </xf>
    <xf numFmtId="169" fontId="1" fillId="0" borderId="0" xfId="0" applyNumberFormat="1" applyFont="1" applyFill="1" applyBorder="1" applyAlignment="1" applyProtection="1">
      <alignment/>
      <protection/>
    </xf>
    <xf numFmtId="169" fontId="0" fillId="4" borderId="0" xfId="0" applyNumberFormat="1" applyFont="1" applyFill="1" applyBorder="1" applyAlignment="1" applyProtection="1">
      <alignment/>
      <protection/>
    </xf>
    <xf numFmtId="169" fontId="9" fillId="4" borderId="0" xfId="0" applyNumberFormat="1" applyFont="1" applyFill="1" applyBorder="1" applyAlignment="1" applyProtection="1">
      <alignment horizontal="left" indent="2"/>
      <protection/>
    </xf>
    <xf numFmtId="169" fontId="0" fillId="4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left" indent="2"/>
      <protection/>
    </xf>
    <xf numFmtId="169" fontId="0" fillId="6" borderId="11" xfId="0" applyNumberFormat="1" applyFont="1" applyFill="1" applyBorder="1" applyAlignment="1" applyProtection="1">
      <alignment horizontal="right"/>
      <protection locked="0"/>
    </xf>
    <xf numFmtId="169" fontId="0" fillId="6" borderId="12" xfId="0" applyNumberFormat="1" applyFont="1" applyFill="1" applyBorder="1" applyAlignment="1" applyProtection="1">
      <alignment horizontal="right"/>
      <protection locked="0"/>
    </xf>
    <xf numFmtId="169" fontId="0" fillId="6" borderId="13" xfId="0" applyNumberFormat="1" applyFont="1" applyFill="1" applyBorder="1" applyAlignment="1" applyProtection="1">
      <alignment horizontal="right"/>
      <protection/>
    </xf>
    <xf numFmtId="169" fontId="0" fillId="6" borderId="14" xfId="0" applyNumberFormat="1" applyFont="1" applyFill="1" applyBorder="1" applyAlignment="1" applyProtection="1">
      <alignment horizontal="right"/>
      <protection locked="0"/>
    </xf>
    <xf numFmtId="169" fontId="0" fillId="6" borderId="7" xfId="0" applyNumberFormat="1" applyFont="1" applyFill="1" applyBorder="1" applyAlignment="1" applyProtection="1">
      <alignment horizontal="right"/>
      <protection locked="0"/>
    </xf>
    <xf numFmtId="169" fontId="0" fillId="6" borderId="15" xfId="0" applyNumberFormat="1" applyFont="1" applyFill="1" applyBorder="1" applyAlignment="1" applyProtection="1">
      <alignment horizontal="right"/>
      <protection/>
    </xf>
    <xf numFmtId="169" fontId="1" fillId="6" borderId="14" xfId="0" applyNumberFormat="1" applyFont="1" applyFill="1" applyBorder="1" applyAlignment="1" applyProtection="1">
      <alignment horizontal="right"/>
      <protection locked="0"/>
    </xf>
    <xf numFmtId="169" fontId="1" fillId="6" borderId="7" xfId="0" applyNumberFormat="1" applyFont="1" applyFill="1" applyBorder="1" applyAlignment="1" applyProtection="1">
      <alignment horizontal="right"/>
      <protection locked="0"/>
    </xf>
    <xf numFmtId="169" fontId="1" fillId="6" borderId="15" xfId="0" applyNumberFormat="1" applyFont="1" applyFill="1" applyBorder="1" applyAlignment="1" applyProtection="1">
      <alignment horizontal="right"/>
      <protection/>
    </xf>
    <xf numFmtId="169" fontId="0" fillId="6" borderId="18" xfId="0" applyNumberFormat="1" applyFont="1" applyFill="1" applyBorder="1" applyAlignment="1" applyProtection="1">
      <alignment horizontal="right"/>
      <protection locked="0"/>
    </xf>
    <xf numFmtId="169" fontId="0" fillId="6" borderId="8" xfId="0" applyNumberFormat="1" applyFont="1" applyFill="1" applyBorder="1" applyAlignment="1" applyProtection="1">
      <alignment horizontal="right"/>
      <protection locked="0"/>
    </xf>
    <xf numFmtId="169" fontId="1" fillId="6" borderId="16" xfId="0" applyNumberFormat="1" applyFont="1" applyFill="1" applyBorder="1" applyAlignment="1" applyProtection="1">
      <alignment horizontal="right"/>
      <protection locked="0"/>
    </xf>
    <xf numFmtId="169" fontId="1" fillId="6" borderId="10" xfId="0" applyNumberFormat="1" applyFont="1" applyFill="1" applyBorder="1" applyAlignment="1" applyProtection="1">
      <alignment horizontal="right"/>
      <protection locked="0"/>
    </xf>
    <xf numFmtId="169" fontId="0" fillId="0" borderId="19" xfId="0" applyNumberFormat="1" applyFont="1" applyFill="1" applyBorder="1" applyAlignment="1" applyProtection="1">
      <alignment/>
      <protection/>
    </xf>
    <xf numFmtId="169" fontId="0" fillId="5" borderId="6" xfId="0" applyNumberFormat="1" applyFont="1" applyFill="1" applyBorder="1" applyAlignment="1" applyProtection="1">
      <alignment horizontal="right"/>
      <protection locked="0"/>
    </xf>
    <xf numFmtId="169" fontId="0" fillId="5" borderId="20" xfId="0" applyNumberFormat="1" applyFont="1" applyFill="1" applyBorder="1" applyAlignment="1" applyProtection="1">
      <alignment horizontal="right"/>
      <protection locked="0"/>
    </xf>
    <xf numFmtId="169" fontId="0" fillId="5" borderId="12" xfId="0" applyNumberFormat="1" applyFont="1" applyFill="1" applyBorder="1" applyAlignment="1" applyProtection="1">
      <alignment horizontal="right"/>
      <protection locked="0"/>
    </xf>
    <xf numFmtId="169" fontId="0" fillId="3" borderId="21" xfId="0" applyNumberFormat="1" applyFont="1" applyFill="1" applyBorder="1" applyAlignment="1" applyProtection="1">
      <alignment horizontal="right"/>
      <protection/>
    </xf>
    <xf numFmtId="169" fontId="0" fillId="5" borderId="22" xfId="0" applyNumberFormat="1" applyFont="1" applyFill="1" applyBorder="1" applyAlignment="1" applyProtection="1">
      <alignment horizontal="right"/>
      <protection locked="0"/>
    </xf>
    <xf numFmtId="169" fontId="0" fillId="5" borderId="23" xfId="0" applyNumberFormat="1" applyFont="1" applyFill="1" applyBorder="1" applyAlignment="1" applyProtection="1">
      <alignment horizontal="right"/>
      <protection locked="0"/>
    </xf>
    <xf numFmtId="169" fontId="0" fillId="5" borderId="24" xfId="0" applyNumberFormat="1" applyFont="1" applyFill="1" applyBorder="1" applyAlignment="1" applyProtection="1">
      <alignment horizontal="right"/>
      <protection locked="0"/>
    </xf>
    <xf numFmtId="169" fontId="0" fillId="3" borderId="25" xfId="0" applyNumberFormat="1" applyFont="1" applyFill="1" applyBorder="1" applyAlignment="1" applyProtection="1">
      <alignment horizontal="right"/>
      <protection/>
    </xf>
    <xf numFmtId="169" fontId="0" fillId="3" borderId="26" xfId="0" applyNumberFormat="1" applyFont="1" applyFill="1" applyBorder="1" applyAlignment="1" applyProtection="1">
      <alignment horizontal="right"/>
      <protection/>
    </xf>
    <xf numFmtId="169" fontId="1" fillId="0" borderId="27" xfId="0" applyNumberFormat="1" applyFont="1" applyFill="1" applyBorder="1" applyAlignment="1" applyProtection="1">
      <alignment/>
      <protection/>
    </xf>
    <xf numFmtId="169" fontId="0" fillId="3" borderId="16" xfId="0" applyNumberFormat="1" applyFont="1" applyFill="1" applyBorder="1" applyAlignment="1" applyProtection="1">
      <alignment horizontal="right"/>
      <protection locked="0"/>
    </xf>
    <xf numFmtId="169" fontId="0" fillId="3" borderId="10" xfId="0" applyNumberFormat="1" applyFont="1" applyFill="1" applyBorder="1" applyAlignment="1" applyProtection="1">
      <alignment horizontal="right"/>
      <protection locked="0"/>
    </xf>
    <xf numFmtId="169" fontId="0" fillId="3" borderId="28" xfId="0" applyNumberFormat="1" applyFont="1" applyFill="1" applyBorder="1" applyAlignment="1" applyProtection="1">
      <alignment horizontal="right"/>
      <protection locked="0"/>
    </xf>
    <xf numFmtId="169" fontId="0" fillId="3" borderId="17" xfId="0" applyNumberFormat="1" applyFont="1" applyFill="1" applyBorder="1" applyAlignment="1" applyProtection="1">
      <alignment horizontal="right"/>
      <protection locked="0"/>
    </xf>
    <xf numFmtId="169" fontId="12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 applyProtection="1">
      <alignment horizontal="left" indent="2"/>
      <protection locked="0"/>
    </xf>
    <xf numFmtId="169" fontId="0" fillId="0" borderId="0" xfId="0" applyNumberFormat="1" applyFont="1" applyFill="1" applyBorder="1" applyAlignment="1" applyProtection="1">
      <alignment horizontal="center"/>
      <protection/>
    </xf>
    <xf numFmtId="169" fontId="0" fillId="5" borderId="6" xfId="0" applyNumberFormat="1" applyFont="1" applyFill="1" applyBorder="1" applyAlignment="1" applyProtection="1">
      <alignment/>
      <protection locked="0"/>
    </xf>
    <xf numFmtId="169" fontId="0" fillId="5" borderId="20" xfId="0" applyNumberFormat="1" applyFont="1" applyFill="1" applyBorder="1" applyAlignment="1" applyProtection="1">
      <alignment/>
      <protection locked="0"/>
    </xf>
    <xf numFmtId="169" fontId="0" fillId="5" borderId="12" xfId="0" applyNumberFormat="1" applyFont="1" applyFill="1" applyBorder="1" applyAlignment="1" applyProtection="1">
      <alignment/>
      <protection locked="0"/>
    </xf>
    <xf numFmtId="169" fontId="0" fillId="3" borderId="21" xfId="0" applyNumberFormat="1" applyFont="1" applyFill="1" applyBorder="1" applyAlignment="1" applyProtection="1">
      <alignment horizontal="center"/>
      <protection/>
    </xf>
    <xf numFmtId="169" fontId="0" fillId="5" borderId="22" xfId="0" applyNumberFormat="1" applyFont="1" applyFill="1" applyBorder="1" applyAlignment="1" applyProtection="1">
      <alignment/>
      <protection locked="0"/>
    </xf>
    <xf numFmtId="169" fontId="0" fillId="5" borderId="23" xfId="0" applyNumberFormat="1" applyFont="1" applyFill="1" applyBorder="1" applyAlignment="1" applyProtection="1">
      <alignment/>
      <protection locked="0"/>
    </xf>
    <xf numFmtId="169" fontId="0" fillId="5" borderId="24" xfId="0" applyNumberFormat="1" applyFont="1" applyFill="1" applyBorder="1" applyAlignment="1" applyProtection="1">
      <alignment/>
      <protection locked="0"/>
    </xf>
    <xf numFmtId="169" fontId="0" fillId="5" borderId="23" xfId="0" applyNumberFormat="1" applyFont="1" applyFill="1" applyBorder="1" applyAlignment="1" applyProtection="1">
      <alignment horizontal="left" indent="2"/>
      <protection locked="0"/>
    </xf>
    <xf numFmtId="169" fontId="0" fillId="3" borderId="26" xfId="0" applyNumberFormat="1" applyFont="1" applyFill="1" applyBorder="1" applyAlignment="1" applyProtection="1">
      <alignment horizontal="center"/>
      <protection/>
    </xf>
    <xf numFmtId="169" fontId="0" fillId="3" borderId="25" xfId="0" applyNumberFormat="1" applyFont="1" applyFill="1" applyBorder="1" applyAlignment="1" applyProtection="1">
      <alignment horizontal="center"/>
      <protection/>
    </xf>
    <xf numFmtId="169" fontId="0" fillId="5" borderId="14" xfId="0" applyNumberFormat="1" applyFont="1" applyFill="1" applyBorder="1" applyAlignment="1" applyProtection="1">
      <alignment/>
      <protection locked="0"/>
    </xf>
    <xf numFmtId="169" fontId="0" fillId="5" borderId="29" xfId="0" applyNumberFormat="1" applyFont="1" applyFill="1" applyBorder="1" applyAlignment="1" applyProtection="1">
      <alignment/>
      <protection locked="0"/>
    </xf>
    <xf numFmtId="169" fontId="0" fillId="3" borderId="30" xfId="0" applyNumberFormat="1" applyFont="1" applyFill="1" applyBorder="1" applyAlignment="1" applyProtection="1">
      <alignment horizontal="center"/>
      <protection/>
    </xf>
    <xf numFmtId="169" fontId="0" fillId="5" borderId="31" xfId="0" applyNumberFormat="1" applyFont="1" applyFill="1" applyBorder="1" applyAlignment="1" applyProtection="1">
      <alignment/>
      <protection locked="0"/>
    </xf>
    <xf numFmtId="169" fontId="0" fillId="5" borderId="32" xfId="0" applyNumberFormat="1" applyFont="1" applyFill="1" applyBorder="1" applyAlignment="1" applyProtection="1">
      <alignment/>
      <protection locked="0"/>
    </xf>
    <xf numFmtId="169" fontId="0" fillId="5" borderId="7" xfId="0" applyNumberFormat="1" applyFont="1" applyFill="1" applyBorder="1" applyAlignment="1" applyProtection="1">
      <alignment/>
      <protection locked="0"/>
    </xf>
    <xf numFmtId="169" fontId="0" fillId="5" borderId="33" xfId="0" applyNumberFormat="1" applyFont="1" applyFill="1" applyBorder="1" applyAlignment="1" applyProtection="1">
      <alignment horizontal="left" indent="2"/>
      <protection locked="0"/>
    </xf>
    <xf numFmtId="169" fontId="0" fillId="4" borderId="2" xfId="0" applyNumberFormat="1" applyFont="1" applyFill="1" applyBorder="1" applyAlignment="1" applyProtection="1">
      <alignment/>
      <protection locked="0"/>
    </xf>
    <xf numFmtId="169" fontId="0" fillId="4" borderId="0" xfId="0" applyNumberFormat="1" applyFont="1" applyFill="1" applyBorder="1" applyAlignment="1" applyProtection="1">
      <alignment/>
      <protection locked="0"/>
    </xf>
    <xf numFmtId="169" fontId="0" fillId="4" borderId="0" xfId="0" applyNumberFormat="1" applyFont="1" applyFill="1" applyBorder="1" applyAlignment="1" applyProtection="1">
      <alignment horizontal="left" indent="2"/>
      <protection locked="0"/>
    </xf>
    <xf numFmtId="169" fontId="0" fillId="4" borderId="34" xfId="0" applyNumberFormat="1" applyFont="1" applyFill="1" applyBorder="1" applyAlignment="1" applyProtection="1">
      <alignment horizontal="center"/>
      <protection/>
    </xf>
    <xf numFmtId="169" fontId="2" fillId="0" borderId="35" xfId="0" applyNumberFormat="1" applyFont="1" applyBorder="1" applyAlignment="1">
      <alignment/>
    </xf>
    <xf numFmtId="169" fontId="0" fillId="5" borderId="14" xfId="0" applyNumberFormat="1" applyFill="1" applyBorder="1" applyAlignment="1">
      <alignment/>
    </xf>
    <xf numFmtId="169" fontId="0" fillId="5" borderId="31" xfId="0" applyNumberFormat="1" applyFill="1" applyBorder="1" applyAlignment="1">
      <alignment/>
    </xf>
    <xf numFmtId="169" fontId="0" fillId="5" borderId="18" xfId="0" applyNumberFormat="1" applyFont="1" applyFill="1" applyBorder="1" applyAlignment="1" applyProtection="1">
      <alignment/>
      <protection locked="0"/>
    </xf>
    <xf numFmtId="169" fontId="0" fillId="5" borderId="8" xfId="0" applyNumberFormat="1" applyFont="1" applyFill="1" applyBorder="1" applyAlignment="1" applyProtection="1">
      <alignment/>
      <protection locked="0"/>
    </xf>
    <xf numFmtId="169" fontId="0" fillId="5" borderId="36" xfId="0" applyNumberFormat="1" applyFont="1" applyFill="1" applyBorder="1" applyAlignment="1" applyProtection="1">
      <alignment horizontal="left" indent="2"/>
      <protection locked="0"/>
    </xf>
    <xf numFmtId="169" fontId="0" fillId="3" borderId="16" xfId="0" applyNumberFormat="1" applyFont="1" applyFill="1" applyBorder="1" applyAlignment="1" applyProtection="1">
      <alignment/>
      <protection locked="0"/>
    </xf>
    <xf numFmtId="169" fontId="8" fillId="0" borderId="0" xfId="0" applyNumberFormat="1" applyFont="1" applyFill="1" applyBorder="1" applyAlignment="1" applyProtection="1">
      <alignment/>
      <protection locked="0"/>
    </xf>
    <xf numFmtId="169" fontId="8" fillId="0" borderId="37" xfId="0" applyNumberFormat="1" applyFont="1" applyFill="1" applyBorder="1" applyAlignment="1" applyProtection="1">
      <alignment/>
      <protection locked="0"/>
    </xf>
    <xf numFmtId="169" fontId="0" fillId="0" borderId="0" xfId="0" applyNumberFormat="1" applyAlignment="1">
      <alignment/>
    </xf>
    <xf numFmtId="169" fontId="1" fillId="3" borderId="8" xfId="0" applyNumberFormat="1" applyFont="1" applyFill="1" applyBorder="1" applyAlignment="1" applyProtection="1">
      <alignment/>
      <protection/>
    </xf>
    <xf numFmtId="169" fontId="0" fillId="0" borderId="7" xfId="0" applyNumberFormat="1" applyFont="1" applyFill="1" applyBorder="1" applyAlignment="1" applyProtection="1">
      <alignment vertical="center"/>
      <protection/>
    </xf>
    <xf numFmtId="169" fontId="6" fillId="0" borderId="0" xfId="0" applyNumberFormat="1" applyFont="1" applyFill="1" applyBorder="1" applyAlignment="1" applyProtection="1">
      <alignment horizontal="center" vertical="center"/>
      <protection/>
    </xf>
    <xf numFmtId="169" fontId="0" fillId="0" borderId="11" xfId="0" applyNumberFormat="1" applyFont="1" applyFill="1" applyBorder="1" applyAlignment="1" applyProtection="1">
      <alignment/>
      <protection/>
    </xf>
    <xf numFmtId="169" fontId="0" fillId="0" borderId="14" xfId="0" applyNumberFormat="1" applyFont="1" applyFill="1" applyBorder="1" applyAlignment="1" applyProtection="1">
      <alignment/>
      <protection/>
    </xf>
    <xf numFmtId="169" fontId="6" fillId="2" borderId="38" xfId="0" applyNumberFormat="1" applyFont="1" applyFill="1" applyBorder="1" applyAlignment="1" applyProtection="1">
      <alignment horizontal="center" vertical="center"/>
      <protection/>
    </xf>
    <xf numFmtId="169" fontId="6" fillId="2" borderId="39" xfId="0" applyNumberFormat="1" applyFont="1" applyFill="1" applyBorder="1" applyAlignment="1" applyProtection="1">
      <alignment horizontal="center" vertical="center"/>
      <protection/>
    </xf>
    <xf numFmtId="169" fontId="6" fillId="2" borderId="40" xfId="0" applyNumberFormat="1" applyFont="1" applyFill="1" applyBorder="1" applyAlignment="1" applyProtection="1">
      <alignment horizontal="center" vertical="center"/>
      <protection/>
    </xf>
    <xf numFmtId="169" fontId="0" fillId="0" borderId="32" xfId="0" applyNumberFormat="1" applyFont="1" applyFill="1" applyBorder="1" applyAlignment="1" applyProtection="1">
      <alignment vertical="center"/>
      <protection/>
    </xf>
    <xf numFmtId="169" fontId="0" fillId="0" borderId="25" xfId="0" applyNumberFormat="1" applyFont="1" applyFill="1" applyBorder="1" applyAlignment="1" applyProtection="1">
      <alignment/>
      <protection/>
    </xf>
    <xf numFmtId="169" fontId="1" fillId="0" borderId="35" xfId="0" applyNumberFormat="1" applyFont="1" applyFill="1" applyBorder="1" applyAlignment="1" applyProtection="1">
      <alignment/>
      <protection/>
    </xf>
    <xf numFmtId="169" fontId="0" fillId="0" borderId="35" xfId="0" applyNumberFormat="1" applyFont="1" applyFill="1" applyBorder="1" applyAlignment="1" applyProtection="1">
      <alignment/>
      <protection/>
    </xf>
    <xf numFmtId="169" fontId="0" fillId="0" borderId="41" xfId="0" applyNumberFormat="1" applyFont="1" applyFill="1" applyBorder="1" applyAlignment="1" applyProtection="1">
      <alignment/>
      <protection/>
    </xf>
    <xf numFmtId="169" fontId="1" fillId="0" borderId="41" xfId="0" applyNumberFormat="1" applyFont="1" applyFill="1" applyBorder="1" applyAlignment="1" applyProtection="1">
      <alignment/>
      <protection/>
    </xf>
    <xf numFmtId="169" fontId="6" fillId="2" borderId="42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9" fontId="0" fillId="0" borderId="32" xfId="0" applyNumberFormat="1" applyFont="1" applyFill="1" applyBorder="1" applyAlignment="1" applyProtection="1">
      <alignment vertical="center"/>
      <protection/>
    </xf>
    <xf numFmtId="169" fontId="0" fillId="0" borderId="7" xfId="0" applyNumberFormat="1" applyFont="1" applyFill="1" applyBorder="1" applyAlignment="1" applyProtection="1">
      <alignment vertical="center"/>
      <protection/>
    </xf>
    <xf numFmtId="169" fontId="0" fillId="5" borderId="11" xfId="0" applyNumberFormat="1" applyFont="1" applyFill="1" applyBorder="1" applyAlignment="1" applyProtection="1">
      <alignment/>
      <protection/>
    </xf>
    <xf numFmtId="169" fontId="0" fillId="5" borderId="12" xfId="0" applyNumberFormat="1" applyFont="1" applyFill="1" applyBorder="1" applyAlignment="1" applyProtection="1">
      <alignment/>
      <protection/>
    </xf>
    <xf numFmtId="169" fontId="0" fillId="3" borderId="13" xfId="0" applyNumberFormat="1" applyFont="1" applyFill="1" applyBorder="1" applyAlignment="1" applyProtection="1">
      <alignment horizontal="center"/>
      <protection/>
    </xf>
    <xf numFmtId="169" fontId="0" fillId="5" borderId="14" xfId="0" applyNumberFormat="1" applyFont="1" applyFill="1" applyBorder="1" applyAlignment="1" applyProtection="1">
      <alignment/>
      <protection/>
    </xf>
    <xf numFmtId="169" fontId="0" fillId="5" borderId="7" xfId="0" applyNumberFormat="1" applyFont="1" applyFill="1" applyBorder="1" applyAlignment="1" applyProtection="1">
      <alignment/>
      <protection/>
    </xf>
    <xf numFmtId="169" fontId="0" fillId="3" borderId="15" xfId="0" applyNumberFormat="1" applyFont="1" applyFill="1" applyBorder="1" applyAlignment="1" applyProtection="1">
      <alignment horizontal="center"/>
      <protection/>
    </xf>
    <xf numFmtId="169" fontId="0" fillId="3" borderId="16" xfId="0" applyNumberFormat="1" applyFont="1" applyFill="1" applyBorder="1" applyAlignment="1" applyProtection="1">
      <alignment/>
      <protection/>
    </xf>
    <xf numFmtId="169" fontId="0" fillId="3" borderId="17" xfId="0" applyNumberFormat="1" applyFont="1" applyFill="1" applyBorder="1" applyAlignment="1" applyProtection="1">
      <alignment horizontal="center"/>
      <protection/>
    </xf>
    <xf numFmtId="169" fontId="0" fillId="4" borderId="0" xfId="0" applyNumberFormat="1" applyFont="1" applyFill="1" applyBorder="1" applyAlignment="1" applyProtection="1">
      <alignment/>
      <protection/>
    </xf>
    <xf numFmtId="169" fontId="0" fillId="4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left" indent="2"/>
      <protection/>
    </xf>
    <xf numFmtId="169" fontId="0" fillId="0" borderId="19" xfId="0" applyNumberFormat="1" applyFont="1" applyFill="1" applyBorder="1" applyAlignment="1" applyProtection="1">
      <alignment/>
      <protection/>
    </xf>
    <xf numFmtId="169" fontId="0" fillId="6" borderId="11" xfId="0" applyNumberFormat="1" applyFont="1" applyFill="1" applyBorder="1" applyAlignment="1" applyProtection="1">
      <alignment horizontal="right"/>
      <protection locked="0"/>
    </xf>
    <xf numFmtId="169" fontId="0" fillId="6" borderId="12" xfId="0" applyNumberFormat="1" applyFont="1" applyFill="1" applyBorder="1" applyAlignment="1" applyProtection="1">
      <alignment horizontal="right"/>
      <protection locked="0"/>
    </xf>
    <xf numFmtId="169" fontId="0" fillId="0" borderId="25" xfId="0" applyNumberFormat="1" applyFont="1" applyFill="1" applyBorder="1" applyAlignment="1" applyProtection="1">
      <alignment/>
      <protection/>
    </xf>
    <xf numFmtId="169" fontId="0" fillId="6" borderId="14" xfId="0" applyNumberFormat="1" applyFont="1" applyFill="1" applyBorder="1" applyAlignment="1" applyProtection="1">
      <alignment horizontal="right"/>
      <protection locked="0"/>
    </xf>
    <xf numFmtId="169" fontId="0" fillId="6" borderId="7" xfId="0" applyNumberFormat="1" applyFont="1" applyFill="1" applyBorder="1" applyAlignment="1" applyProtection="1">
      <alignment horizontal="right"/>
      <protection locked="0"/>
    </xf>
    <xf numFmtId="169" fontId="0" fillId="6" borderId="18" xfId="0" applyNumberFormat="1" applyFont="1" applyFill="1" applyBorder="1" applyAlignment="1" applyProtection="1">
      <alignment horizontal="right"/>
      <protection locked="0"/>
    </xf>
    <xf numFmtId="169" fontId="0" fillId="6" borderId="8" xfId="0" applyNumberFormat="1" applyFont="1" applyFill="1" applyBorder="1" applyAlignment="1" applyProtection="1">
      <alignment horizontal="right"/>
      <protection locked="0"/>
    </xf>
    <xf numFmtId="169" fontId="0" fillId="5" borderId="6" xfId="0" applyNumberFormat="1" applyFont="1" applyFill="1" applyBorder="1" applyAlignment="1" applyProtection="1">
      <alignment horizontal="right"/>
      <protection locked="0"/>
    </xf>
    <xf numFmtId="169" fontId="0" fillId="5" borderId="20" xfId="0" applyNumberFormat="1" applyFont="1" applyFill="1" applyBorder="1" applyAlignment="1" applyProtection="1">
      <alignment horizontal="right"/>
      <protection locked="0"/>
    </xf>
    <xf numFmtId="169" fontId="0" fillId="5" borderId="12" xfId="0" applyNumberFormat="1" applyFont="1" applyFill="1" applyBorder="1" applyAlignment="1" applyProtection="1">
      <alignment horizontal="right"/>
      <protection locked="0"/>
    </xf>
    <xf numFmtId="169" fontId="0" fillId="3" borderId="21" xfId="0" applyNumberFormat="1" applyFont="1" applyFill="1" applyBorder="1" applyAlignment="1" applyProtection="1">
      <alignment horizontal="right"/>
      <protection/>
    </xf>
    <xf numFmtId="169" fontId="0" fillId="5" borderId="22" xfId="0" applyNumberFormat="1" applyFont="1" applyFill="1" applyBorder="1" applyAlignment="1" applyProtection="1">
      <alignment horizontal="right"/>
      <protection locked="0"/>
    </xf>
    <xf numFmtId="169" fontId="0" fillId="5" borderId="23" xfId="0" applyNumberFormat="1" applyFont="1" applyFill="1" applyBorder="1" applyAlignment="1" applyProtection="1">
      <alignment horizontal="right"/>
      <protection locked="0"/>
    </xf>
    <xf numFmtId="169" fontId="0" fillId="5" borderId="24" xfId="0" applyNumberFormat="1" applyFont="1" applyFill="1" applyBorder="1" applyAlignment="1" applyProtection="1">
      <alignment horizontal="right"/>
      <protection locked="0"/>
    </xf>
    <xf numFmtId="169" fontId="0" fillId="3" borderId="25" xfId="0" applyNumberFormat="1" applyFont="1" applyFill="1" applyBorder="1" applyAlignment="1" applyProtection="1">
      <alignment horizontal="right"/>
      <protection/>
    </xf>
    <xf numFmtId="169" fontId="0" fillId="3" borderId="26" xfId="0" applyNumberFormat="1" applyFont="1" applyFill="1" applyBorder="1" applyAlignment="1" applyProtection="1">
      <alignment horizontal="right"/>
      <protection/>
    </xf>
    <xf numFmtId="169" fontId="0" fillId="3" borderId="16" xfId="0" applyNumberFormat="1" applyFont="1" applyFill="1" applyBorder="1" applyAlignment="1" applyProtection="1">
      <alignment horizontal="right"/>
      <protection locked="0"/>
    </xf>
    <xf numFmtId="169" fontId="0" fillId="3" borderId="10" xfId="0" applyNumberFormat="1" applyFont="1" applyFill="1" applyBorder="1" applyAlignment="1" applyProtection="1">
      <alignment horizontal="right"/>
      <protection locked="0"/>
    </xf>
    <xf numFmtId="169" fontId="0" fillId="3" borderId="28" xfId="0" applyNumberFormat="1" applyFont="1" applyFill="1" applyBorder="1" applyAlignment="1" applyProtection="1">
      <alignment horizontal="right"/>
      <protection locked="0"/>
    </xf>
    <xf numFmtId="169" fontId="0" fillId="3" borderId="17" xfId="0" applyNumberFormat="1" applyFont="1" applyFill="1" applyBorder="1" applyAlignment="1" applyProtection="1">
      <alignment horizontal="right"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 applyProtection="1">
      <alignment horizontal="left" indent="2"/>
      <protection locked="0"/>
    </xf>
    <xf numFmtId="169" fontId="0" fillId="0" borderId="0" xfId="0" applyNumberFormat="1" applyFont="1" applyFill="1" applyBorder="1" applyAlignment="1" applyProtection="1">
      <alignment horizontal="center"/>
      <protection/>
    </xf>
    <xf numFmtId="169" fontId="0" fillId="5" borderId="6" xfId="0" applyNumberFormat="1" applyFont="1" applyFill="1" applyBorder="1" applyAlignment="1" applyProtection="1">
      <alignment/>
      <protection locked="0"/>
    </xf>
    <xf numFmtId="169" fontId="0" fillId="5" borderId="20" xfId="0" applyNumberFormat="1" applyFont="1" applyFill="1" applyBorder="1" applyAlignment="1" applyProtection="1">
      <alignment/>
      <protection locked="0"/>
    </xf>
    <xf numFmtId="169" fontId="0" fillId="5" borderId="12" xfId="0" applyNumberFormat="1" applyFont="1" applyFill="1" applyBorder="1" applyAlignment="1" applyProtection="1">
      <alignment/>
      <protection locked="0"/>
    </xf>
    <xf numFmtId="169" fontId="0" fillId="3" borderId="21" xfId="0" applyNumberFormat="1" applyFont="1" applyFill="1" applyBorder="1" applyAlignment="1" applyProtection="1">
      <alignment horizontal="center"/>
      <protection/>
    </xf>
    <xf numFmtId="169" fontId="0" fillId="5" borderId="22" xfId="0" applyNumberFormat="1" applyFont="1" applyFill="1" applyBorder="1" applyAlignment="1" applyProtection="1">
      <alignment/>
      <protection locked="0"/>
    </xf>
    <xf numFmtId="169" fontId="0" fillId="5" borderId="23" xfId="0" applyNumberFormat="1" applyFont="1" applyFill="1" applyBorder="1" applyAlignment="1" applyProtection="1">
      <alignment/>
      <protection locked="0"/>
    </xf>
    <xf numFmtId="169" fontId="0" fillId="5" borderId="24" xfId="0" applyNumberFormat="1" applyFont="1" applyFill="1" applyBorder="1" applyAlignment="1" applyProtection="1">
      <alignment/>
      <protection locked="0"/>
    </xf>
    <xf numFmtId="169" fontId="0" fillId="5" borderId="23" xfId="0" applyNumberFormat="1" applyFont="1" applyFill="1" applyBorder="1" applyAlignment="1" applyProtection="1">
      <alignment horizontal="left" indent="2"/>
      <protection locked="0"/>
    </xf>
    <xf numFmtId="169" fontId="0" fillId="3" borderId="26" xfId="0" applyNumberFormat="1" applyFont="1" applyFill="1" applyBorder="1" applyAlignment="1" applyProtection="1">
      <alignment horizontal="center"/>
      <protection/>
    </xf>
    <xf numFmtId="169" fontId="0" fillId="3" borderId="25" xfId="0" applyNumberFormat="1" applyFont="1" applyFill="1" applyBorder="1" applyAlignment="1" applyProtection="1">
      <alignment horizontal="center"/>
      <protection/>
    </xf>
    <xf numFmtId="169" fontId="0" fillId="5" borderId="14" xfId="0" applyNumberFormat="1" applyFont="1" applyFill="1" applyBorder="1" applyAlignment="1" applyProtection="1">
      <alignment/>
      <protection locked="0"/>
    </xf>
    <xf numFmtId="169" fontId="0" fillId="5" borderId="29" xfId="0" applyNumberFormat="1" applyFont="1" applyFill="1" applyBorder="1" applyAlignment="1" applyProtection="1">
      <alignment/>
      <protection locked="0"/>
    </xf>
    <xf numFmtId="169" fontId="0" fillId="3" borderId="30" xfId="0" applyNumberFormat="1" applyFont="1" applyFill="1" applyBorder="1" applyAlignment="1" applyProtection="1">
      <alignment horizontal="center"/>
      <protection/>
    </xf>
    <xf numFmtId="169" fontId="0" fillId="5" borderId="31" xfId="0" applyNumberFormat="1" applyFont="1" applyFill="1" applyBorder="1" applyAlignment="1" applyProtection="1">
      <alignment/>
      <protection locked="0"/>
    </xf>
    <xf numFmtId="169" fontId="0" fillId="5" borderId="32" xfId="0" applyNumberFormat="1" applyFont="1" applyFill="1" applyBorder="1" applyAlignment="1" applyProtection="1">
      <alignment/>
      <protection locked="0"/>
    </xf>
    <xf numFmtId="169" fontId="0" fillId="5" borderId="7" xfId="0" applyNumberFormat="1" applyFont="1" applyFill="1" applyBorder="1" applyAlignment="1" applyProtection="1">
      <alignment/>
      <protection locked="0"/>
    </xf>
    <xf numFmtId="169" fontId="0" fillId="5" borderId="33" xfId="0" applyNumberFormat="1" applyFont="1" applyFill="1" applyBorder="1" applyAlignment="1" applyProtection="1">
      <alignment horizontal="left" indent="2"/>
      <protection locked="0"/>
    </xf>
    <xf numFmtId="169" fontId="0" fillId="4" borderId="2" xfId="0" applyNumberFormat="1" applyFont="1" applyFill="1" applyBorder="1" applyAlignment="1" applyProtection="1">
      <alignment/>
      <protection locked="0"/>
    </xf>
    <xf numFmtId="169" fontId="0" fillId="4" borderId="0" xfId="0" applyNumberFormat="1" applyFont="1" applyFill="1" applyBorder="1" applyAlignment="1" applyProtection="1">
      <alignment/>
      <protection locked="0"/>
    </xf>
    <xf numFmtId="169" fontId="0" fillId="4" borderId="0" xfId="0" applyNumberFormat="1" applyFont="1" applyFill="1" applyBorder="1" applyAlignment="1" applyProtection="1">
      <alignment horizontal="left" indent="2"/>
      <protection locked="0"/>
    </xf>
    <xf numFmtId="169" fontId="0" fillId="4" borderId="34" xfId="0" applyNumberFormat="1" applyFont="1" applyFill="1" applyBorder="1" applyAlignment="1" applyProtection="1">
      <alignment horizontal="center"/>
      <protection/>
    </xf>
    <xf numFmtId="169" fontId="0" fillId="5" borderId="18" xfId="0" applyNumberFormat="1" applyFont="1" applyFill="1" applyBorder="1" applyAlignment="1" applyProtection="1">
      <alignment/>
      <protection locked="0"/>
    </xf>
    <xf numFmtId="169" fontId="0" fillId="5" borderId="8" xfId="0" applyNumberFormat="1" applyFont="1" applyFill="1" applyBorder="1" applyAlignment="1" applyProtection="1">
      <alignment/>
      <protection locked="0"/>
    </xf>
    <xf numFmtId="169" fontId="0" fillId="5" borderId="36" xfId="0" applyNumberFormat="1" applyFont="1" applyFill="1" applyBorder="1" applyAlignment="1" applyProtection="1">
      <alignment horizontal="left" indent="2"/>
      <protection locked="0"/>
    </xf>
    <xf numFmtId="169" fontId="0" fillId="3" borderId="16" xfId="0" applyNumberFormat="1" applyFont="1" applyFill="1" applyBorder="1" applyAlignment="1" applyProtection="1">
      <alignment/>
      <protection locked="0"/>
    </xf>
    <xf numFmtId="169" fontId="0" fillId="0" borderId="37" xfId="0" applyNumberFormat="1" applyFont="1" applyFill="1" applyBorder="1" applyAlignment="1" applyProtection="1">
      <alignment/>
      <protection locked="0"/>
    </xf>
    <xf numFmtId="169" fontId="0" fillId="0" borderId="37" xfId="0" applyNumberFormat="1" applyFont="1" applyFill="1" applyBorder="1" applyAlignment="1" applyProtection="1">
      <alignment horizontal="left" indent="2"/>
      <protection locked="0"/>
    </xf>
    <xf numFmtId="169" fontId="0" fillId="0" borderId="37" xfId="0" applyNumberFormat="1" applyFont="1" applyFill="1" applyBorder="1" applyAlignment="1" applyProtection="1">
      <alignment horizontal="center"/>
      <protection/>
    </xf>
    <xf numFmtId="169" fontId="0" fillId="0" borderId="37" xfId="0" applyNumberFormat="1" applyFont="1" applyFill="1" applyBorder="1" applyAlignment="1" applyProtection="1">
      <alignment/>
      <protection/>
    </xf>
    <xf numFmtId="169" fontId="0" fillId="4" borderId="1" xfId="0" applyNumberFormat="1" applyFont="1" applyFill="1" applyBorder="1" applyAlignment="1" applyProtection="1">
      <alignment/>
      <protection locked="0"/>
    </xf>
    <xf numFmtId="169" fontId="0" fillId="4" borderId="43" xfId="0" applyNumberFormat="1" applyFont="1" applyFill="1" applyBorder="1" applyAlignment="1" applyProtection="1">
      <alignment/>
      <protection locked="0"/>
    </xf>
    <xf numFmtId="169" fontId="0" fillId="4" borderId="43" xfId="0" applyNumberFormat="1" applyFont="1" applyFill="1" applyBorder="1" applyAlignment="1" applyProtection="1">
      <alignment horizontal="left" indent="2"/>
      <protection locked="0"/>
    </xf>
    <xf numFmtId="169" fontId="0" fillId="4" borderId="44" xfId="0" applyNumberFormat="1" applyFont="1" applyFill="1" applyBorder="1" applyAlignment="1" applyProtection="1">
      <alignment horizontal="center"/>
      <protection/>
    </xf>
    <xf numFmtId="169" fontId="0" fillId="0" borderId="2" xfId="0" applyNumberFormat="1" applyFont="1" applyFill="1" applyBorder="1" applyAlignment="1" applyProtection="1">
      <alignment/>
      <protection locked="0"/>
    </xf>
    <xf numFmtId="169" fontId="0" fillId="0" borderId="34" xfId="0" applyNumberFormat="1" applyFont="1" applyFill="1" applyBorder="1" applyAlignment="1" applyProtection="1">
      <alignment horizontal="center"/>
      <protection/>
    </xf>
    <xf numFmtId="169" fontId="0" fillId="5" borderId="10" xfId="0" applyNumberFormat="1" applyFont="1" applyFill="1" applyBorder="1" applyAlignment="1" applyProtection="1">
      <alignment/>
      <protection locked="0"/>
    </xf>
    <xf numFmtId="169" fontId="0" fillId="5" borderId="17" xfId="0" applyNumberFormat="1" applyFont="1" applyFill="1" applyBorder="1" applyAlignment="1" applyProtection="1">
      <alignment/>
      <protection locked="0"/>
    </xf>
    <xf numFmtId="169" fontId="16" fillId="0" borderId="37" xfId="0" applyNumberFormat="1" applyFont="1" applyFill="1" applyBorder="1" applyAlignment="1" applyProtection="1">
      <alignment/>
      <protection/>
    </xf>
    <xf numFmtId="169" fontId="16" fillId="0" borderId="0" xfId="0" applyNumberFormat="1" applyFont="1" applyFill="1" applyBorder="1" applyAlignment="1" applyProtection="1">
      <alignment horizontal="left" vertical="center"/>
      <protection/>
    </xf>
    <xf numFmtId="169" fontId="16" fillId="0" borderId="0" xfId="0" applyNumberFormat="1" applyFont="1" applyFill="1" applyBorder="1" applyAlignment="1" applyProtection="1">
      <alignment/>
      <protection/>
    </xf>
    <xf numFmtId="169" fontId="16" fillId="0" borderId="45" xfId="0" applyNumberFormat="1" applyFont="1" applyFill="1" applyBorder="1" applyAlignment="1" applyProtection="1">
      <alignment horizontal="left" vertical="center"/>
      <protection/>
    </xf>
    <xf numFmtId="169" fontId="1" fillId="3" borderId="7" xfId="0" applyNumberFormat="1" applyFont="1" applyFill="1" applyBorder="1" applyAlignment="1" applyProtection="1">
      <alignment horizontal="right"/>
      <protection locked="0"/>
    </xf>
    <xf numFmtId="169" fontId="1" fillId="3" borderId="10" xfId="0" applyNumberFormat="1" applyFont="1" applyFill="1" applyBorder="1" applyAlignment="1" applyProtection="1">
      <alignment horizontal="right"/>
      <protection locked="0"/>
    </xf>
    <xf numFmtId="169" fontId="0" fillId="3" borderId="12" xfId="0" applyNumberFormat="1" applyFont="1" applyFill="1" applyBorder="1" applyAlignment="1" applyProtection="1">
      <alignment/>
      <protection/>
    </xf>
    <xf numFmtId="169" fontId="0" fillId="3" borderId="13" xfId="0" applyNumberFormat="1" applyFont="1" applyFill="1" applyBorder="1" applyAlignment="1" applyProtection="1">
      <alignment/>
      <protection/>
    </xf>
    <xf numFmtId="169" fontId="0" fillId="3" borderId="15" xfId="0" applyNumberFormat="1" applyFont="1" applyFill="1" applyBorder="1" applyAlignment="1" applyProtection="1">
      <alignment/>
      <protection/>
    </xf>
    <xf numFmtId="169" fontId="0" fillId="3" borderId="17" xfId="0" applyNumberFormat="1" applyFont="1" applyFill="1" applyBorder="1" applyAlignment="1" applyProtection="1">
      <alignment/>
      <protection/>
    </xf>
    <xf numFmtId="169" fontId="0" fillId="5" borderId="19" xfId="0" applyNumberFormat="1" applyFont="1" applyFill="1" applyBorder="1" applyAlignment="1" applyProtection="1">
      <alignment/>
      <protection/>
    </xf>
    <xf numFmtId="169" fontId="0" fillId="5" borderId="35" xfId="0" applyNumberFormat="1" applyFont="1" applyFill="1" applyBorder="1" applyAlignment="1" applyProtection="1">
      <alignment/>
      <protection/>
    </xf>
    <xf numFmtId="169" fontId="11" fillId="5" borderId="35" xfId="0" applyNumberFormat="1" applyFont="1" applyFill="1" applyBorder="1" applyAlignment="1" applyProtection="1">
      <alignment/>
      <protection/>
    </xf>
    <xf numFmtId="169" fontId="2" fillId="5" borderId="35" xfId="0" applyNumberFormat="1" applyFont="1" applyFill="1" applyBorder="1" applyAlignment="1">
      <alignment/>
    </xf>
    <xf numFmtId="169" fontId="12" fillId="5" borderId="35" xfId="0" applyNumberFormat="1" applyFont="1" applyFill="1" applyBorder="1" applyAlignment="1" applyProtection="1">
      <alignment/>
      <protection/>
    </xf>
    <xf numFmtId="169" fontId="3" fillId="5" borderId="35" xfId="0" applyNumberFormat="1" applyFont="1" applyFill="1" applyBorder="1" applyAlignment="1" applyProtection="1">
      <alignment/>
      <protection/>
    </xf>
    <xf numFmtId="169" fontId="0" fillId="3" borderId="14" xfId="0" applyNumberFormat="1" applyFont="1" applyFill="1" applyBorder="1" applyAlignment="1" applyProtection="1">
      <alignment/>
      <protection/>
    </xf>
    <xf numFmtId="169" fontId="0" fillId="5" borderId="35" xfId="0" applyNumberFormat="1" applyFont="1" applyFill="1" applyBorder="1" applyAlignment="1" applyProtection="1">
      <alignment/>
      <protection/>
    </xf>
    <xf numFmtId="169" fontId="0" fillId="5" borderId="41" xfId="0" applyNumberFormat="1" applyFont="1" applyFill="1" applyBorder="1" applyAlignment="1" applyProtection="1">
      <alignment/>
      <protection/>
    </xf>
    <xf numFmtId="169" fontId="1" fillId="3" borderId="16" xfId="0" applyNumberFormat="1" applyFont="1" applyFill="1" applyBorder="1" applyAlignment="1" applyProtection="1">
      <alignment horizontal="right"/>
      <protection locked="0"/>
    </xf>
    <xf numFmtId="169" fontId="0" fillId="3" borderId="13" xfId="0" applyNumberFormat="1" applyFont="1" applyFill="1" applyBorder="1" applyAlignment="1" applyProtection="1">
      <alignment horizontal="right"/>
      <protection/>
    </xf>
    <xf numFmtId="169" fontId="0" fillId="3" borderId="15" xfId="0" applyNumberFormat="1" applyFont="1" applyFill="1" applyBorder="1" applyAlignment="1" applyProtection="1">
      <alignment horizontal="right"/>
      <protection/>
    </xf>
    <xf numFmtId="169" fontId="1" fillId="3" borderId="15" xfId="0" applyNumberFormat="1" applyFont="1" applyFill="1" applyBorder="1" applyAlignment="1" applyProtection="1">
      <alignment horizontal="right"/>
      <protection/>
    </xf>
    <xf numFmtId="169" fontId="1" fillId="3" borderId="14" xfId="0" applyNumberFormat="1" applyFont="1" applyFill="1" applyBorder="1" applyAlignment="1" applyProtection="1">
      <alignment horizontal="right"/>
      <protection locked="0"/>
    </xf>
    <xf numFmtId="169" fontId="0" fillId="5" borderId="19" xfId="0" applyNumberFormat="1" applyFont="1" applyFill="1" applyBorder="1" applyAlignment="1" applyProtection="1">
      <alignment/>
      <protection/>
    </xf>
    <xf numFmtId="169" fontId="0" fillId="5" borderId="35" xfId="0" applyNumberFormat="1" applyFont="1" applyFill="1" applyBorder="1" applyAlignment="1" applyProtection="1">
      <alignment/>
      <protection/>
    </xf>
    <xf numFmtId="169" fontId="3" fillId="5" borderId="35" xfId="0" applyNumberFormat="1" applyFont="1" applyFill="1" applyBorder="1" applyAlignment="1">
      <alignment/>
    </xf>
    <xf numFmtId="169" fontId="2" fillId="5" borderId="35" xfId="0" applyNumberFormat="1" applyFont="1" applyFill="1" applyBorder="1" applyAlignment="1" applyProtection="1">
      <alignment/>
      <protection/>
    </xf>
    <xf numFmtId="169" fontId="0" fillId="5" borderId="1" xfId="0" applyNumberFormat="1" applyFont="1" applyFill="1" applyBorder="1" applyAlignment="1" applyProtection="1">
      <alignment/>
      <protection/>
    </xf>
    <xf numFmtId="169" fontId="0" fillId="5" borderId="2" xfId="0" applyNumberFormat="1" applyFont="1" applyFill="1" applyBorder="1" applyAlignment="1" applyProtection="1">
      <alignment/>
      <protection/>
    </xf>
    <xf numFmtId="169" fontId="11" fillId="4" borderId="35" xfId="0" applyNumberFormat="1" applyFont="1" applyFill="1" applyBorder="1" applyAlignment="1" applyProtection="1">
      <alignment/>
      <protection/>
    </xf>
    <xf numFmtId="169" fontId="12" fillId="4" borderId="35" xfId="0" applyNumberFormat="1" applyFont="1" applyFill="1" applyBorder="1" applyAlignment="1" applyProtection="1">
      <alignment/>
      <protection/>
    </xf>
    <xf numFmtId="169" fontId="11" fillId="4" borderId="19" xfId="0" applyNumberFormat="1" applyFont="1" applyFill="1" applyBorder="1" applyAlignment="1" applyProtection="1">
      <alignment/>
      <protection/>
    </xf>
    <xf numFmtId="169" fontId="6" fillId="2" borderId="46" xfId="0" applyNumberFormat="1" applyFont="1" applyFill="1" applyBorder="1" applyAlignment="1" applyProtection="1">
      <alignment horizontal="center" vertical="center" wrapText="1"/>
      <protection/>
    </xf>
    <xf numFmtId="169" fontId="7" fillId="2" borderId="47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2">
      <selection activeCell="A2" sqref="A2"/>
    </sheetView>
  </sheetViews>
  <sheetFormatPr defaultColWidth="11.421875" defaultRowHeight="12.75"/>
  <cols>
    <col min="1" max="1" width="5.28125" style="118" customWidth="1"/>
    <col min="2" max="2" width="7.00390625" style="118" customWidth="1"/>
    <col min="3" max="3" width="5.421875" style="118" customWidth="1"/>
    <col min="4" max="4" width="23.421875" style="118" bestFit="1" customWidth="1"/>
    <col min="5" max="16384" width="9.140625" style="118" customWidth="1"/>
  </cols>
  <sheetData>
    <row r="1" ht="15">
      <c r="A1" s="117" t="s">
        <v>78</v>
      </c>
    </row>
    <row r="2" ht="15">
      <c r="B2" s="117" t="s">
        <v>186</v>
      </c>
    </row>
    <row r="3" ht="15">
      <c r="C3" s="118" t="s">
        <v>185</v>
      </c>
    </row>
    <row r="4" ht="15">
      <c r="D4" s="118" t="s">
        <v>79</v>
      </c>
    </row>
    <row r="5" ht="15">
      <c r="C5" s="118" t="s">
        <v>187</v>
      </c>
    </row>
    <row r="6" ht="15">
      <c r="C6" s="118" t="s">
        <v>188</v>
      </c>
    </row>
    <row r="7" ht="15">
      <c r="D7" s="118" t="s">
        <v>23</v>
      </c>
    </row>
    <row r="9" ht="15">
      <c r="B9" s="117" t="s">
        <v>3</v>
      </c>
    </row>
    <row r="11" ht="15">
      <c r="A11" s="117" t="s">
        <v>24</v>
      </c>
    </row>
    <row r="12" ht="15">
      <c r="B12" s="117" t="s">
        <v>5</v>
      </c>
    </row>
    <row r="13" ht="15">
      <c r="B13" s="117" t="s">
        <v>6</v>
      </c>
    </row>
    <row r="14" ht="15">
      <c r="C14" s="118" t="s">
        <v>108</v>
      </c>
    </row>
    <row r="15" ht="15">
      <c r="C15" s="118" t="s">
        <v>109</v>
      </c>
    </row>
    <row r="17" ht="15">
      <c r="B17" s="117" t="s">
        <v>143</v>
      </c>
    </row>
    <row r="19" ht="15">
      <c r="B19" s="117" t="s">
        <v>144</v>
      </c>
    </row>
    <row r="20" ht="15">
      <c r="C20" s="118" t="s">
        <v>4</v>
      </c>
    </row>
    <row r="21" ht="15">
      <c r="C21" s="118" t="s">
        <v>145</v>
      </c>
    </row>
    <row r="22" ht="15">
      <c r="C22" s="118" t="s">
        <v>106</v>
      </c>
    </row>
    <row r="23" ht="15">
      <c r="C23" s="118" t="s">
        <v>107</v>
      </c>
    </row>
  </sheetData>
  <printOptions/>
  <pageMargins left="0.69" right="0.7" top="1.36" bottom="1" header="0.5" footer="0.5"/>
  <pageSetup horizontalDpi="600" verticalDpi="600" orientation="portrait"/>
  <headerFooter alignWithMargins="0">
    <oddHeader>&amp;LCash Flow Workshop
&amp;R&amp;D 
&amp;T
page &amp;P  of  &amp;N</oddHeader>
    <oddFooter>&amp;L&amp;F 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5"/>
  <sheetViews>
    <sheetView showGridLines="0" showZeros="0" view="pageBreakPreview" zoomScale="60" workbookViewId="0" topLeftCell="A11">
      <pane xSplit="2" topLeftCell="C1" activePane="topRight" state="frozen"/>
      <selection pane="topLeft" activeCell="A1" sqref="A1"/>
      <selection pane="topRight" activeCell="B7" sqref="A1:IV16384"/>
    </sheetView>
  </sheetViews>
  <sheetFormatPr defaultColWidth="11.421875" defaultRowHeight="12.75" zeroHeight="1"/>
  <cols>
    <col min="1" max="1" width="1.7109375" style="101" customWidth="1"/>
    <col min="2" max="2" width="31.28125" style="101" customWidth="1"/>
    <col min="3" max="3" width="9.140625" style="101" customWidth="1"/>
    <col min="4" max="4" width="11.28125" style="101" bestFit="1" customWidth="1"/>
    <col min="5" max="16384" width="9.140625" style="101" customWidth="1"/>
  </cols>
  <sheetData>
    <row r="1" spans="2:52" s="9" customFormat="1" ht="12.75" customHeight="1" thickBot="1">
      <c r="B1" s="2"/>
      <c r="C1" s="107" t="s">
        <v>149</v>
      </c>
      <c r="D1" s="108" t="s">
        <v>150</v>
      </c>
      <c r="E1" s="108" t="s">
        <v>151</v>
      </c>
      <c r="F1" s="108" t="s">
        <v>152</v>
      </c>
      <c r="G1" s="108" t="s">
        <v>153</v>
      </c>
      <c r="H1" s="108" t="s">
        <v>156</v>
      </c>
      <c r="I1" s="108" t="s">
        <v>157</v>
      </c>
      <c r="J1" s="108" t="s">
        <v>154</v>
      </c>
      <c r="K1" s="108" t="s">
        <v>158</v>
      </c>
      <c r="L1" s="108" t="s">
        <v>146</v>
      </c>
      <c r="M1" s="108" t="s">
        <v>147</v>
      </c>
      <c r="N1" s="109" t="s">
        <v>148</v>
      </c>
      <c r="O1" s="116" t="s">
        <v>77</v>
      </c>
      <c r="R1" s="119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</row>
    <row r="2" spans="2:15" s="9" customFormat="1" ht="18" customHeight="1" thickBot="1">
      <c r="B2" s="195" t="s">
        <v>140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/>
    </row>
    <row r="3" spans="2:14" s="1" customFormat="1" ht="12.75" customHeight="1">
      <c r="B3" s="3" t="s">
        <v>68</v>
      </c>
      <c r="C3" s="105">
        <v>12000</v>
      </c>
      <c r="D3" s="199">
        <f aca="true" t="shared" si="0" ref="D3:N3">+C5</f>
        <v>0</v>
      </c>
      <c r="E3" s="199">
        <f t="shared" si="0"/>
        <v>100</v>
      </c>
      <c r="F3" s="199">
        <f t="shared" si="0"/>
        <v>200</v>
      </c>
      <c r="G3" s="199">
        <f t="shared" si="0"/>
        <v>300</v>
      </c>
      <c r="H3" s="199">
        <f t="shared" si="0"/>
        <v>400</v>
      </c>
      <c r="I3" s="199">
        <f t="shared" si="0"/>
        <v>500</v>
      </c>
      <c r="J3" s="199">
        <f t="shared" si="0"/>
        <v>600</v>
      </c>
      <c r="K3" s="199">
        <f t="shared" si="0"/>
        <v>700</v>
      </c>
      <c r="L3" s="199">
        <f t="shared" si="0"/>
        <v>800</v>
      </c>
      <c r="M3" s="199">
        <f t="shared" si="0"/>
        <v>900</v>
      </c>
      <c r="N3" s="200">
        <f t="shared" si="0"/>
        <v>1000</v>
      </c>
    </row>
    <row r="4" spans="2:14" s="1" customFormat="1" ht="12.75" customHeight="1">
      <c r="B4" s="4" t="s">
        <v>70</v>
      </c>
      <c r="C4" s="209">
        <v>-12000</v>
      </c>
      <c r="D4" s="13">
        <f aca="true" t="shared" si="1" ref="D4:N4">+D29</f>
        <v>100</v>
      </c>
      <c r="E4" s="13">
        <f t="shared" si="1"/>
        <v>100</v>
      </c>
      <c r="F4" s="13">
        <f t="shared" si="1"/>
        <v>100</v>
      </c>
      <c r="G4" s="13">
        <f t="shared" si="1"/>
        <v>100</v>
      </c>
      <c r="H4" s="13">
        <f t="shared" si="1"/>
        <v>100</v>
      </c>
      <c r="I4" s="13">
        <f t="shared" si="1"/>
        <v>100</v>
      </c>
      <c r="J4" s="13">
        <f t="shared" si="1"/>
        <v>100</v>
      </c>
      <c r="K4" s="13">
        <f t="shared" si="1"/>
        <v>100</v>
      </c>
      <c r="L4" s="13">
        <f t="shared" si="1"/>
        <v>100</v>
      </c>
      <c r="M4" s="13">
        <f t="shared" si="1"/>
        <v>100</v>
      </c>
      <c r="N4" s="201">
        <f t="shared" si="1"/>
        <v>100</v>
      </c>
    </row>
    <row r="5" spans="2:14" s="1" customFormat="1" ht="12.75" customHeight="1" thickBot="1">
      <c r="B5" s="5" t="s">
        <v>69</v>
      </c>
      <c r="C5" s="127">
        <f aca="true" t="shared" si="2" ref="C5:N5">SUM(C3:C4)</f>
        <v>0</v>
      </c>
      <c r="D5" s="18">
        <f t="shared" si="2"/>
        <v>100</v>
      </c>
      <c r="E5" s="18">
        <f t="shared" si="2"/>
        <v>200</v>
      </c>
      <c r="F5" s="18">
        <f t="shared" si="2"/>
        <v>300</v>
      </c>
      <c r="G5" s="18">
        <f t="shared" si="2"/>
        <v>400</v>
      </c>
      <c r="H5" s="18">
        <f t="shared" si="2"/>
        <v>500</v>
      </c>
      <c r="I5" s="18">
        <f t="shared" si="2"/>
        <v>600</v>
      </c>
      <c r="J5" s="18">
        <f t="shared" si="2"/>
        <v>700</v>
      </c>
      <c r="K5" s="18">
        <f t="shared" si="2"/>
        <v>800</v>
      </c>
      <c r="L5" s="18">
        <f t="shared" si="2"/>
        <v>900</v>
      </c>
      <c r="M5" s="18">
        <f t="shared" si="2"/>
        <v>1000</v>
      </c>
      <c r="N5" s="202">
        <f t="shared" si="2"/>
        <v>1100</v>
      </c>
    </row>
    <row r="6" s="1" customFormat="1" ht="12.75" customHeight="1" thickBot="1"/>
    <row r="7" spans="2:15" s="9" customFormat="1" ht="18" customHeight="1" thickBot="1">
      <c r="B7" s="196" t="s">
        <v>80</v>
      </c>
      <c r="C7" s="7" t="s">
        <v>149</v>
      </c>
      <c r="D7" s="8" t="s">
        <v>150</v>
      </c>
      <c r="E7" s="7" t="s">
        <v>151</v>
      </c>
      <c r="F7" s="8" t="s">
        <v>152</v>
      </c>
      <c r="G7" s="7" t="s">
        <v>153</v>
      </c>
      <c r="H7" s="8" t="s">
        <v>156</v>
      </c>
      <c r="I7" s="7" t="s">
        <v>157</v>
      </c>
      <c r="J7" s="8" t="s">
        <v>154</v>
      </c>
      <c r="K7" s="7" t="s">
        <v>158</v>
      </c>
      <c r="L7" s="8" t="s">
        <v>146</v>
      </c>
      <c r="M7" s="7" t="s">
        <v>147</v>
      </c>
      <c r="N7" s="8" t="s">
        <v>148</v>
      </c>
      <c r="O7" s="226" t="s">
        <v>155</v>
      </c>
    </row>
    <row r="8" spans="2:15" s="9" customFormat="1" ht="12.75" customHeight="1">
      <c r="B8" s="10" t="s">
        <v>67</v>
      </c>
      <c r="C8" s="11"/>
      <c r="D8" s="12">
        <f>+C18</f>
        <v>3110.5</v>
      </c>
      <c r="E8" s="12">
        <f aca="true" t="shared" si="3" ref="E8:J8">D18</f>
        <v>287.5</v>
      </c>
      <c r="F8" s="12">
        <f t="shared" si="3"/>
        <v>257</v>
      </c>
      <c r="G8" s="12">
        <f t="shared" si="3"/>
        <v>119</v>
      </c>
      <c r="H8" s="12">
        <f t="shared" si="3"/>
        <v>396</v>
      </c>
      <c r="I8" s="12">
        <f t="shared" si="3"/>
        <v>425</v>
      </c>
      <c r="J8" s="12">
        <f t="shared" si="3"/>
        <v>652</v>
      </c>
      <c r="K8" s="12">
        <f>+J18</f>
        <v>719</v>
      </c>
      <c r="L8" s="12">
        <f>+K18</f>
        <v>659</v>
      </c>
      <c r="M8" s="12">
        <f>+L18</f>
        <v>426</v>
      </c>
      <c r="N8" s="12">
        <f>M18</f>
        <v>4743</v>
      </c>
      <c r="O8" s="227"/>
    </row>
    <row r="9" spans="2:15" s="1" customFormat="1" ht="12.75" customHeight="1">
      <c r="B9" s="4" t="s">
        <v>63</v>
      </c>
      <c r="C9" s="13">
        <f aca="true" t="shared" si="4" ref="C9:N9">+C39</f>
        <v>0</v>
      </c>
      <c r="D9" s="13">
        <f t="shared" si="4"/>
        <v>0</v>
      </c>
      <c r="E9" s="13">
        <f t="shared" si="4"/>
        <v>0</v>
      </c>
      <c r="F9" s="13">
        <f t="shared" si="4"/>
        <v>1000</v>
      </c>
      <c r="G9" s="13">
        <f t="shared" si="4"/>
        <v>2300</v>
      </c>
      <c r="H9" s="13">
        <f t="shared" si="4"/>
        <v>4800</v>
      </c>
      <c r="I9" s="13">
        <f t="shared" si="4"/>
        <v>7200</v>
      </c>
      <c r="J9" s="13">
        <f t="shared" si="4"/>
        <v>9600</v>
      </c>
      <c r="K9" s="13">
        <f t="shared" si="4"/>
        <v>10400</v>
      </c>
      <c r="L9" s="13">
        <f t="shared" si="4"/>
        <v>9600</v>
      </c>
      <c r="M9" s="13">
        <f t="shared" si="4"/>
        <v>9400</v>
      </c>
      <c r="N9" s="13">
        <f t="shared" si="4"/>
        <v>4700</v>
      </c>
      <c r="O9" s="14">
        <f>SUM(C9:N9)</f>
        <v>59000</v>
      </c>
    </row>
    <row r="10" spans="2:15" s="1" customFormat="1" ht="12.75" customHeight="1">
      <c r="B10" s="4" t="s">
        <v>88</v>
      </c>
      <c r="C10" s="13">
        <f aca="true" t="shared" si="5" ref="C10:N10">-C74</f>
        <v>-8432.5</v>
      </c>
      <c r="D10" s="13">
        <f t="shared" si="5"/>
        <v>-2023</v>
      </c>
      <c r="E10" s="13">
        <f t="shared" si="5"/>
        <v>-2730.5</v>
      </c>
      <c r="F10" s="13">
        <f t="shared" si="5"/>
        <v>-3793</v>
      </c>
      <c r="G10" s="13">
        <f t="shared" si="5"/>
        <v>-3223</v>
      </c>
      <c r="H10" s="13">
        <f t="shared" si="5"/>
        <v>-4471</v>
      </c>
      <c r="I10" s="13">
        <f t="shared" si="5"/>
        <v>-3173</v>
      </c>
      <c r="J10" s="13">
        <f t="shared" si="5"/>
        <v>-4733</v>
      </c>
      <c r="K10" s="13">
        <f t="shared" si="5"/>
        <v>-3660</v>
      </c>
      <c r="L10" s="13">
        <f t="shared" si="5"/>
        <v>-3033</v>
      </c>
      <c r="M10" s="13">
        <f t="shared" si="5"/>
        <v>-2283</v>
      </c>
      <c r="N10" s="13">
        <f t="shared" si="5"/>
        <v>-2645</v>
      </c>
      <c r="O10" s="14">
        <f>SUM(C10:N10)</f>
        <v>-44200</v>
      </c>
    </row>
    <row r="11" spans="2:15" s="34" customFormat="1" ht="12.75" customHeight="1">
      <c r="B11" s="15" t="s">
        <v>18</v>
      </c>
      <c r="C11" s="102">
        <f aca="true" t="shared" si="6" ref="C11:O11">SUM(C9:C10)</f>
        <v>-8432.5</v>
      </c>
      <c r="D11" s="102">
        <f t="shared" si="6"/>
        <v>-2023</v>
      </c>
      <c r="E11" s="102">
        <f t="shared" si="6"/>
        <v>-2730.5</v>
      </c>
      <c r="F11" s="102">
        <f t="shared" si="6"/>
        <v>-2793</v>
      </c>
      <c r="G11" s="102">
        <f t="shared" si="6"/>
        <v>-923</v>
      </c>
      <c r="H11" s="102">
        <f t="shared" si="6"/>
        <v>329</v>
      </c>
      <c r="I11" s="102">
        <f t="shared" si="6"/>
        <v>4027</v>
      </c>
      <c r="J11" s="102">
        <f t="shared" si="6"/>
        <v>4867</v>
      </c>
      <c r="K11" s="102">
        <f t="shared" si="6"/>
        <v>6740</v>
      </c>
      <c r="L11" s="102">
        <f t="shared" si="6"/>
        <v>6567</v>
      </c>
      <c r="M11" s="102">
        <f t="shared" si="6"/>
        <v>7117</v>
      </c>
      <c r="N11" s="102">
        <f t="shared" si="6"/>
        <v>2055</v>
      </c>
      <c r="O11" s="14">
        <f t="shared" si="6"/>
        <v>14800</v>
      </c>
    </row>
    <row r="12" spans="2:15" s="1" customFormat="1" ht="12.75" customHeight="1">
      <c r="B12" s="4" t="s">
        <v>139</v>
      </c>
      <c r="C12" s="13">
        <f>+C23</f>
        <v>41000</v>
      </c>
      <c r="D12" s="13">
        <v>1000</v>
      </c>
      <c r="E12" s="13">
        <f aca="true" t="shared" si="7" ref="E12:N12">+E23</f>
        <v>4500</v>
      </c>
      <c r="F12" s="13">
        <f t="shared" si="7"/>
        <v>6000</v>
      </c>
      <c r="G12" s="13">
        <f t="shared" si="7"/>
        <v>3000</v>
      </c>
      <c r="H12" s="13">
        <f t="shared" si="7"/>
        <v>1500</v>
      </c>
      <c r="I12" s="13">
        <f t="shared" si="7"/>
        <v>0</v>
      </c>
      <c r="J12" s="13">
        <f t="shared" si="7"/>
        <v>0</v>
      </c>
      <c r="K12" s="13">
        <f t="shared" si="7"/>
        <v>0</v>
      </c>
      <c r="L12" s="13">
        <f t="shared" si="7"/>
        <v>0</v>
      </c>
      <c r="M12" s="13">
        <f t="shared" si="7"/>
        <v>0</v>
      </c>
      <c r="N12" s="13">
        <f t="shared" si="7"/>
        <v>0</v>
      </c>
      <c r="O12" s="14">
        <f>SUM(C12:N12)</f>
        <v>57000</v>
      </c>
    </row>
    <row r="13" spans="2:15" s="34" customFormat="1" ht="12.75" customHeight="1">
      <c r="B13" s="15" t="s">
        <v>75</v>
      </c>
      <c r="C13" s="102">
        <f aca="true" t="shared" si="8" ref="C13:O13">SUM(C8+C11+C12)</f>
        <v>32567.5</v>
      </c>
      <c r="D13" s="102">
        <f t="shared" si="8"/>
        <v>2087.5</v>
      </c>
      <c r="E13" s="102">
        <f t="shared" si="8"/>
        <v>2057</v>
      </c>
      <c r="F13" s="102">
        <f t="shared" si="8"/>
        <v>3464</v>
      </c>
      <c r="G13" s="102">
        <f t="shared" si="8"/>
        <v>2196</v>
      </c>
      <c r="H13" s="102">
        <f t="shared" si="8"/>
        <v>2225</v>
      </c>
      <c r="I13" s="102">
        <f t="shared" si="8"/>
        <v>4452</v>
      </c>
      <c r="J13" s="102">
        <f t="shared" si="8"/>
        <v>5519</v>
      </c>
      <c r="K13" s="102">
        <f t="shared" si="8"/>
        <v>7459</v>
      </c>
      <c r="L13" s="102">
        <f t="shared" si="8"/>
        <v>7226</v>
      </c>
      <c r="M13" s="102">
        <f t="shared" si="8"/>
        <v>7543</v>
      </c>
      <c r="N13" s="102">
        <f t="shared" si="8"/>
        <v>6798</v>
      </c>
      <c r="O13" s="102">
        <f t="shared" si="8"/>
        <v>71800</v>
      </c>
    </row>
    <row r="14" spans="2:15" s="1" customFormat="1" ht="12.75" customHeight="1">
      <c r="B14" s="4" t="s">
        <v>61</v>
      </c>
      <c r="C14" s="16">
        <f aca="true" t="shared" si="9" ref="C14:N14">-C164</f>
        <v>-40257</v>
      </c>
      <c r="D14" s="16">
        <f t="shared" si="9"/>
        <v>0</v>
      </c>
      <c r="E14" s="16">
        <f t="shared" si="9"/>
        <v>0</v>
      </c>
      <c r="F14" s="16">
        <f t="shared" si="9"/>
        <v>-1545</v>
      </c>
      <c r="G14" s="16">
        <f t="shared" si="9"/>
        <v>0</v>
      </c>
      <c r="H14" s="16">
        <f t="shared" si="9"/>
        <v>0</v>
      </c>
      <c r="I14" s="16">
        <f t="shared" si="9"/>
        <v>0</v>
      </c>
      <c r="J14" s="16">
        <f t="shared" si="9"/>
        <v>0</v>
      </c>
      <c r="K14" s="16">
        <f t="shared" si="9"/>
        <v>0</v>
      </c>
      <c r="L14" s="16">
        <f t="shared" si="9"/>
        <v>0</v>
      </c>
      <c r="M14" s="16">
        <f t="shared" si="9"/>
        <v>0</v>
      </c>
      <c r="N14" s="16">
        <f t="shared" si="9"/>
        <v>0</v>
      </c>
      <c r="O14" s="14">
        <f>SUM(C14:N14)</f>
        <v>-41802</v>
      </c>
    </row>
    <row r="15" spans="2:15" s="1" customFormat="1" ht="12.75" customHeight="1">
      <c r="B15" s="4" t="s">
        <v>65</v>
      </c>
      <c r="C15" s="16">
        <f aca="true" t="shared" si="10" ref="C15:N15">-C32</f>
        <v>0</v>
      </c>
      <c r="D15" s="16">
        <f t="shared" si="10"/>
        <v>-500</v>
      </c>
      <c r="E15" s="16">
        <f t="shared" si="10"/>
        <v>-500</v>
      </c>
      <c r="F15" s="16">
        <f t="shared" si="10"/>
        <v>-500</v>
      </c>
      <c r="G15" s="16">
        <f t="shared" si="10"/>
        <v>-500</v>
      </c>
      <c r="H15" s="16">
        <f t="shared" si="10"/>
        <v>-500</v>
      </c>
      <c r="I15" s="16">
        <f t="shared" si="10"/>
        <v>-2500</v>
      </c>
      <c r="J15" s="16">
        <f t="shared" si="10"/>
        <v>-3500</v>
      </c>
      <c r="K15" s="16">
        <f t="shared" si="10"/>
        <v>-5500</v>
      </c>
      <c r="L15" s="16">
        <f t="shared" si="10"/>
        <v>-5500</v>
      </c>
      <c r="M15" s="16">
        <f t="shared" si="10"/>
        <v>-1500</v>
      </c>
      <c r="N15" s="16">
        <f t="shared" si="10"/>
        <v>-500</v>
      </c>
      <c r="O15" s="14">
        <f>SUM(C15:N15)</f>
        <v>-21500</v>
      </c>
    </row>
    <row r="16" spans="2:15" s="1" customFormat="1" ht="12.75" customHeight="1">
      <c r="B16" s="4" t="s">
        <v>64</v>
      </c>
      <c r="C16" s="16">
        <f aca="true" t="shared" si="11" ref="C16:N16">-C28</f>
        <v>-1200</v>
      </c>
      <c r="D16" s="16">
        <f t="shared" si="11"/>
        <v>-1200</v>
      </c>
      <c r="E16" s="16">
        <f t="shared" si="11"/>
        <v>-1200</v>
      </c>
      <c r="F16" s="16">
        <f t="shared" si="11"/>
        <v>-1200</v>
      </c>
      <c r="G16" s="16">
        <f t="shared" si="11"/>
        <v>-1200</v>
      </c>
      <c r="H16" s="16">
        <f t="shared" si="11"/>
        <v>-1200</v>
      </c>
      <c r="I16" s="16">
        <f t="shared" si="11"/>
        <v>-1200</v>
      </c>
      <c r="J16" s="16">
        <f t="shared" si="11"/>
        <v>-1200</v>
      </c>
      <c r="K16" s="16">
        <f t="shared" si="11"/>
        <v>-1200</v>
      </c>
      <c r="L16" s="16">
        <f t="shared" si="11"/>
        <v>-1200</v>
      </c>
      <c r="M16" s="16">
        <f t="shared" si="11"/>
        <v>-1200</v>
      </c>
      <c r="N16" s="16">
        <f t="shared" si="11"/>
        <v>-1200</v>
      </c>
      <c r="O16" s="14">
        <f>SUM(C16:N16)</f>
        <v>-14400</v>
      </c>
    </row>
    <row r="17" spans="2:15" s="1" customFormat="1" ht="12.75" customHeight="1">
      <c r="B17" s="4" t="s">
        <v>66</v>
      </c>
      <c r="C17" s="16">
        <v>12000</v>
      </c>
      <c r="D17" s="16">
        <f aca="true" t="shared" si="12" ref="D17:N17">-D29</f>
        <v>-100</v>
      </c>
      <c r="E17" s="16">
        <f t="shared" si="12"/>
        <v>-100</v>
      </c>
      <c r="F17" s="16">
        <f t="shared" si="12"/>
        <v>-100</v>
      </c>
      <c r="G17" s="16">
        <f t="shared" si="12"/>
        <v>-100</v>
      </c>
      <c r="H17" s="16">
        <f t="shared" si="12"/>
        <v>-100</v>
      </c>
      <c r="I17" s="16">
        <f t="shared" si="12"/>
        <v>-100</v>
      </c>
      <c r="J17" s="16">
        <f t="shared" si="12"/>
        <v>-100</v>
      </c>
      <c r="K17" s="16">
        <f t="shared" si="12"/>
        <v>-100</v>
      </c>
      <c r="L17" s="16">
        <f t="shared" si="12"/>
        <v>-100</v>
      </c>
      <c r="M17" s="16">
        <f t="shared" si="12"/>
        <v>-100</v>
      </c>
      <c r="N17" s="16">
        <f t="shared" si="12"/>
        <v>-100</v>
      </c>
      <c r="O17" s="14">
        <f>SUM(C17:N17)</f>
        <v>10900</v>
      </c>
    </row>
    <row r="18" spans="2:15" s="1" customFormat="1" ht="12.75" customHeight="1" thickBot="1">
      <c r="B18" s="17" t="s">
        <v>87</v>
      </c>
      <c r="C18" s="18">
        <f aca="true" t="shared" si="13" ref="C18:O18">SUM(C13:C17)</f>
        <v>3110.5</v>
      </c>
      <c r="D18" s="18">
        <f t="shared" si="13"/>
        <v>287.5</v>
      </c>
      <c r="E18" s="18">
        <f t="shared" si="13"/>
        <v>257</v>
      </c>
      <c r="F18" s="18">
        <f t="shared" si="13"/>
        <v>119</v>
      </c>
      <c r="G18" s="18">
        <f t="shared" si="13"/>
        <v>396</v>
      </c>
      <c r="H18" s="18">
        <f t="shared" si="13"/>
        <v>425</v>
      </c>
      <c r="I18" s="18">
        <f t="shared" si="13"/>
        <v>652</v>
      </c>
      <c r="J18" s="18">
        <f t="shared" si="13"/>
        <v>719</v>
      </c>
      <c r="K18" s="18">
        <f t="shared" si="13"/>
        <v>659</v>
      </c>
      <c r="L18" s="18">
        <f t="shared" si="13"/>
        <v>426</v>
      </c>
      <c r="M18" s="18">
        <f t="shared" si="13"/>
        <v>4743</v>
      </c>
      <c r="N18" s="18">
        <f t="shared" si="13"/>
        <v>4998</v>
      </c>
      <c r="O18" s="18">
        <f t="shared" si="13"/>
        <v>4998</v>
      </c>
    </row>
    <row r="19" s="1" customFormat="1" ht="12"/>
    <row r="20" spans="2:15" s="1" customFormat="1" ht="18" customHeight="1" thickBot="1">
      <c r="B20" s="195" t="s">
        <v>25</v>
      </c>
      <c r="N20" s="20"/>
      <c r="O20" s="21"/>
    </row>
    <row r="21" spans="2:15" s="1" customFormat="1" ht="12.75" customHeight="1">
      <c r="B21" s="221" t="s">
        <v>89</v>
      </c>
      <c r="C21" s="121">
        <v>41000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>
        <f>SUM(C21:N21)</f>
        <v>41000</v>
      </c>
    </row>
    <row r="22" spans="2:15" s="1" customFormat="1" ht="12.75" customHeight="1">
      <c r="B22" s="222" t="s">
        <v>1</v>
      </c>
      <c r="C22" s="124"/>
      <c r="D22" s="125">
        <v>1000</v>
      </c>
      <c r="E22" s="125">
        <v>4500</v>
      </c>
      <c r="F22" s="125">
        <v>6000</v>
      </c>
      <c r="G22" s="125">
        <v>3000</v>
      </c>
      <c r="H22" s="125">
        <v>1500</v>
      </c>
      <c r="I22" s="125" t="s">
        <v>76</v>
      </c>
      <c r="J22" s="125" t="s">
        <v>76</v>
      </c>
      <c r="K22" s="125" t="s">
        <v>76</v>
      </c>
      <c r="L22" s="125" t="s">
        <v>76</v>
      </c>
      <c r="M22" s="125" t="s">
        <v>76</v>
      </c>
      <c r="N22" s="125" t="s">
        <v>76</v>
      </c>
      <c r="O22" s="126">
        <f>SUM(D22:N22)</f>
        <v>16000</v>
      </c>
    </row>
    <row r="23" spans="2:15" s="1" customFormat="1" ht="12.75" customHeight="1" thickBot="1">
      <c r="B23" s="30" t="s">
        <v>116</v>
      </c>
      <c r="C23" s="127">
        <f aca="true" t="shared" si="14" ref="C23:O23">SUM(C21:C22)</f>
        <v>41000</v>
      </c>
      <c r="D23" s="18">
        <f t="shared" si="14"/>
        <v>1000</v>
      </c>
      <c r="E23" s="18">
        <f t="shared" si="14"/>
        <v>4500</v>
      </c>
      <c r="F23" s="18">
        <f t="shared" si="14"/>
        <v>6000</v>
      </c>
      <c r="G23" s="18">
        <f t="shared" si="14"/>
        <v>3000</v>
      </c>
      <c r="H23" s="18">
        <f t="shared" si="14"/>
        <v>1500</v>
      </c>
      <c r="I23" s="18">
        <f t="shared" si="14"/>
        <v>0</v>
      </c>
      <c r="J23" s="18">
        <f t="shared" si="14"/>
        <v>0</v>
      </c>
      <c r="K23" s="18">
        <f t="shared" si="14"/>
        <v>0</v>
      </c>
      <c r="L23" s="18">
        <f t="shared" si="14"/>
        <v>0</v>
      </c>
      <c r="M23" s="18">
        <f t="shared" si="14"/>
        <v>0</v>
      </c>
      <c r="N23" s="18">
        <f t="shared" si="14"/>
        <v>0</v>
      </c>
      <c r="O23" s="128">
        <f t="shared" si="14"/>
        <v>57000</v>
      </c>
    </row>
    <row r="24" spans="2:15" s="1" customFormat="1" ht="12.75" customHeight="1">
      <c r="B24" s="34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36"/>
      <c r="O24" s="130"/>
    </row>
    <row r="25" spans="2:14" s="9" customFormat="1" ht="18" customHeight="1" thickBot="1">
      <c r="B25" s="195" t="s">
        <v>26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31"/>
    </row>
    <row r="26" spans="2:15" s="1" customFormat="1" ht="12.75" customHeight="1">
      <c r="B26" s="132" t="s">
        <v>160</v>
      </c>
      <c r="C26" s="133">
        <v>1000</v>
      </c>
      <c r="D26" s="134">
        <v>1000</v>
      </c>
      <c r="E26" s="134">
        <v>1000</v>
      </c>
      <c r="F26" s="134">
        <v>1000</v>
      </c>
      <c r="G26" s="134">
        <v>1000</v>
      </c>
      <c r="H26" s="134">
        <v>1000</v>
      </c>
      <c r="I26" s="134">
        <v>1000</v>
      </c>
      <c r="J26" s="134">
        <v>1000</v>
      </c>
      <c r="K26" s="134">
        <v>1000</v>
      </c>
      <c r="L26" s="134">
        <v>1000</v>
      </c>
      <c r="M26" s="134">
        <v>1000</v>
      </c>
      <c r="N26" s="134">
        <v>1000</v>
      </c>
      <c r="O26" s="213">
        <f>SUM(C26:N26)</f>
        <v>12000</v>
      </c>
    </row>
    <row r="27" spans="2:15" s="1" customFormat="1" ht="12.75" customHeight="1">
      <c r="B27" s="135" t="s">
        <v>7</v>
      </c>
      <c r="C27" s="136">
        <v>200</v>
      </c>
      <c r="D27" s="137">
        <v>200</v>
      </c>
      <c r="E27" s="137">
        <v>200</v>
      </c>
      <c r="F27" s="137">
        <v>200</v>
      </c>
      <c r="G27" s="137">
        <v>200</v>
      </c>
      <c r="H27" s="137">
        <v>200</v>
      </c>
      <c r="I27" s="137">
        <v>200</v>
      </c>
      <c r="J27" s="137">
        <v>200</v>
      </c>
      <c r="K27" s="137">
        <v>200</v>
      </c>
      <c r="L27" s="137">
        <v>200</v>
      </c>
      <c r="M27" s="137">
        <v>200</v>
      </c>
      <c r="N27" s="137">
        <v>200</v>
      </c>
      <c r="O27" s="214">
        <f>SUM(C27:N27)</f>
        <v>2400</v>
      </c>
    </row>
    <row r="28" spans="2:15" s="34" customFormat="1" ht="12.75" customHeight="1">
      <c r="B28" s="112" t="s">
        <v>71</v>
      </c>
      <c r="C28" s="216">
        <f aca="true" t="shared" si="15" ref="C28:O28">SUM(C26:C27)</f>
        <v>1200</v>
      </c>
      <c r="D28" s="197">
        <f t="shared" si="15"/>
        <v>1200</v>
      </c>
      <c r="E28" s="197">
        <f t="shared" si="15"/>
        <v>1200</v>
      </c>
      <c r="F28" s="197">
        <f t="shared" si="15"/>
        <v>1200</v>
      </c>
      <c r="G28" s="197">
        <f t="shared" si="15"/>
        <v>1200</v>
      </c>
      <c r="H28" s="197">
        <f t="shared" si="15"/>
        <v>1200</v>
      </c>
      <c r="I28" s="197">
        <f t="shared" si="15"/>
        <v>1200</v>
      </c>
      <c r="J28" s="197">
        <f t="shared" si="15"/>
        <v>1200</v>
      </c>
      <c r="K28" s="197">
        <f t="shared" si="15"/>
        <v>1200</v>
      </c>
      <c r="L28" s="197">
        <f t="shared" si="15"/>
        <v>1200</v>
      </c>
      <c r="M28" s="197">
        <f t="shared" si="15"/>
        <v>1200</v>
      </c>
      <c r="N28" s="197">
        <f t="shared" si="15"/>
        <v>1200</v>
      </c>
      <c r="O28" s="197">
        <f t="shared" si="15"/>
        <v>14400</v>
      </c>
    </row>
    <row r="29" spans="2:15" s="34" customFormat="1" ht="12.75" customHeight="1">
      <c r="B29" s="112" t="s">
        <v>165</v>
      </c>
      <c r="C29" s="45"/>
      <c r="D29" s="46">
        <v>100</v>
      </c>
      <c r="E29" s="46">
        <v>100</v>
      </c>
      <c r="F29" s="46">
        <v>100</v>
      </c>
      <c r="G29" s="46">
        <v>100</v>
      </c>
      <c r="H29" s="46">
        <v>100</v>
      </c>
      <c r="I29" s="46">
        <v>100</v>
      </c>
      <c r="J29" s="46">
        <v>100</v>
      </c>
      <c r="K29" s="46">
        <v>100</v>
      </c>
      <c r="L29" s="46">
        <v>100</v>
      </c>
      <c r="M29" s="46">
        <v>100</v>
      </c>
      <c r="N29" s="46">
        <v>100</v>
      </c>
      <c r="O29" s="215">
        <f>SUM(C29:N29)</f>
        <v>1100</v>
      </c>
    </row>
    <row r="30" spans="2:15" s="1" customFormat="1" ht="12.75" customHeight="1">
      <c r="B30" s="210" t="s">
        <v>90</v>
      </c>
      <c r="C30" s="136"/>
      <c r="D30" s="137">
        <v>500</v>
      </c>
      <c r="E30" s="137">
        <v>500</v>
      </c>
      <c r="F30" s="137">
        <v>500</v>
      </c>
      <c r="G30" s="137">
        <v>500</v>
      </c>
      <c r="H30" s="137">
        <v>500</v>
      </c>
      <c r="I30" s="137">
        <v>500</v>
      </c>
      <c r="J30" s="137">
        <v>500</v>
      </c>
      <c r="K30" s="137">
        <v>500</v>
      </c>
      <c r="L30" s="137">
        <v>500</v>
      </c>
      <c r="M30" s="137">
        <v>500</v>
      </c>
      <c r="N30" s="137">
        <v>500</v>
      </c>
      <c r="O30" s="214">
        <f>SUM(C30:N30)</f>
        <v>5500</v>
      </c>
    </row>
    <row r="31" spans="2:15" s="1" customFormat="1" ht="12.75" customHeight="1" thickBot="1">
      <c r="B31" s="211" t="s">
        <v>2</v>
      </c>
      <c r="C31" s="138"/>
      <c r="D31" s="139"/>
      <c r="E31" s="139"/>
      <c r="F31" s="139"/>
      <c r="G31" s="139"/>
      <c r="H31" s="139"/>
      <c r="I31" s="139">
        <v>2000</v>
      </c>
      <c r="J31" s="139">
        <v>3000</v>
      </c>
      <c r="K31" s="139">
        <v>5000</v>
      </c>
      <c r="L31" s="139">
        <v>5000</v>
      </c>
      <c r="M31" s="139">
        <v>1000</v>
      </c>
      <c r="N31" s="139"/>
      <c r="O31" s="214">
        <f>SUM(I31:N31)</f>
        <v>16000</v>
      </c>
    </row>
    <row r="32" spans="2:15" s="34" customFormat="1" ht="12.75" customHeight="1" thickBot="1">
      <c r="B32" s="115" t="s">
        <v>72</v>
      </c>
      <c r="C32" s="212">
        <f aca="true" t="shared" si="16" ref="C32:O32">SUM(C30:C31)</f>
        <v>0</v>
      </c>
      <c r="D32" s="198">
        <f t="shared" si="16"/>
        <v>500</v>
      </c>
      <c r="E32" s="198">
        <f t="shared" si="16"/>
        <v>500</v>
      </c>
      <c r="F32" s="198">
        <f t="shared" si="16"/>
        <v>500</v>
      </c>
      <c r="G32" s="198">
        <f t="shared" si="16"/>
        <v>500</v>
      </c>
      <c r="H32" s="198">
        <f t="shared" si="16"/>
        <v>500</v>
      </c>
      <c r="I32" s="198">
        <f t="shared" si="16"/>
        <v>2500</v>
      </c>
      <c r="J32" s="198">
        <f t="shared" si="16"/>
        <v>3500</v>
      </c>
      <c r="K32" s="198">
        <f t="shared" si="16"/>
        <v>5500</v>
      </c>
      <c r="L32" s="198">
        <f t="shared" si="16"/>
        <v>5500</v>
      </c>
      <c r="M32" s="198">
        <f t="shared" si="16"/>
        <v>1500</v>
      </c>
      <c r="N32" s="198">
        <f t="shared" si="16"/>
        <v>500</v>
      </c>
      <c r="O32" s="198">
        <f t="shared" si="16"/>
        <v>21500</v>
      </c>
    </row>
    <row r="33" s="1" customFormat="1" ht="12"/>
    <row r="34" s="1" customFormat="1" ht="18" customHeight="1" thickBot="1">
      <c r="B34" s="194" t="s">
        <v>27</v>
      </c>
    </row>
    <row r="35" spans="2:15" s="1" customFormat="1" ht="12.75" customHeight="1">
      <c r="B35" s="217" t="s">
        <v>161</v>
      </c>
      <c r="C35" s="140"/>
      <c r="D35" s="141"/>
      <c r="E35" s="141"/>
      <c r="F35" s="141"/>
      <c r="G35" s="141">
        <v>800</v>
      </c>
      <c r="H35" s="141">
        <v>1200</v>
      </c>
      <c r="I35" s="141">
        <v>2400</v>
      </c>
      <c r="J35" s="141">
        <v>2800</v>
      </c>
      <c r="K35" s="141">
        <v>3200</v>
      </c>
      <c r="L35" s="142">
        <v>3200</v>
      </c>
      <c r="M35" s="142">
        <v>3200</v>
      </c>
      <c r="N35" s="141">
        <v>1500</v>
      </c>
      <c r="O35" s="143">
        <f>SUM(C35:N35)</f>
        <v>18300</v>
      </c>
    </row>
    <row r="36" spans="2:15" s="1" customFormat="1" ht="12.75" customHeight="1">
      <c r="B36" s="218" t="s">
        <v>162</v>
      </c>
      <c r="C36" s="144"/>
      <c r="D36" s="145"/>
      <c r="E36" s="145"/>
      <c r="F36" s="145"/>
      <c r="G36" s="145">
        <v>400</v>
      </c>
      <c r="H36" s="145">
        <v>800</v>
      </c>
      <c r="I36" s="145">
        <v>1200</v>
      </c>
      <c r="J36" s="145">
        <v>1600</v>
      </c>
      <c r="K36" s="145">
        <v>2000</v>
      </c>
      <c r="L36" s="146">
        <v>2000</v>
      </c>
      <c r="M36" s="146">
        <v>2000</v>
      </c>
      <c r="N36" s="145">
        <v>1000</v>
      </c>
      <c r="O36" s="147">
        <f>SUM(C36:N36)</f>
        <v>11000</v>
      </c>
    </row>
    <row r="37" spans="2:15" s="1" customFormat="1" ht="12.75" customHeight="1">
      <c r="B37" s="218" t="s">
        <v>163</v>
      </c>
      <c r="C37" s="144"/>
      <c r="D37" s="145"/>
      <c r="E37" s="145"/>
      <c r="F37" s="145">
        <v>800</v>
      </c>
      <c r="G37" s="145">
        <v>800</v>
      </c>
      <c r="H37" s="145">
        <v>2400</v>
      </c>
      <c r="I37" s="145">
        <v>3200</v>
      </c>
      <c r="J37" s="145">
        <v>4800</v>
      </c>
      <c r="K37" s="145">
        <v>4800</v>
      </c>
      <c r="L37" s="146">
        <v>4000</v>
      </c>
      <c r="M37" s="146">
        <v>4000</v>
      </c>
      <c r="N37" s="145">
        <v>2000</v>
      </c>
      <c r="O37" s="147">
        <f>SUM(C37:N37)</f>
        <v>26800</v>
      </c>
    </row>
    <row r="38" spans="2:15" s="1" customFormat="1" ht="12.75" customHeight="1">
      <c r="B38" s="218" t="s">
        <v>159</v>
      </c>
      <c r="C38" s="144"/>
      <c r="D38" s="145"/>
      <c r="E38" s="145"/>
      <c r="F38" s="145">
        <v>200</v>
      </c>
      <c r="G38" s="145">
        <v>300</v>
      </c>
      <c r="H38" s="145">
        <v>400</v>
      </c>
      <c r="I38" s="145">
        <v>400</v>
      </c>
      <c r="J38" s="145">
        <v>400</v>
      </c>
      <c r="K38" s="145">
        <v>400</v>
      </c>
      <c r="L38" s="146">
        <v>400</v>
      </c>
      <c r="M38" s="146">
        <v>200</v>
      </c>
      <c r="N38" s="145">
        <v>200</v>
      </c>
      <c r="O38" s="148">
        <f>SUM(C38:N38)</f>
        <v>2900</v>
      </c>
    </row>
    <row r="39" spans="2:15" s="1" customFormat="1" ht="12.75" customHeight="1" thickBot="1">
      <c r="B39" s="62" t="s">
        <v>116</v>
      </c>
      <c r="C39" s="149">
        <f>SUM(C35:C38)</f>
        <v>0</v>
      </c>
      <c r="D39" s="150"/>
      <c r="E39" s="150"/>
      <c r="F39" s="150">
        <f aca="true" t="shared" si="17" ref="F39:O39">SUM(F35:F38)</f>
        <v>1000</v>
      </c>
      <c r="G39" s="150">
        <f t="shared" si="17"/>
        <v>2300</v>
      </c>
      <c r="H39" s="150">
        <f t="shared" si="17"/>
        <v>4800</v>
      </c>
      <c r="I39" s="150">
        <f t="shared" si="17"/>
        <v>7200</v>
      </c>
      <c r="J39" s="150">
        <f t="shared" si="17"/>
        <v>9600</v>
      </c>
      <c r="K39" s="150">
        <f t="shared" si="17"/>
        <v>10400</v>
      </c>
      <c r="L39" s="150">
        <f t="shared" si="17"/>
        <v>9600</v>
      </c>
      <c r="M39" s="151">
        <f t="shared" si="17"/>
        <v>9400</v>
      </c>
      <c r="N39" s="152">
        <f t="shared" si="17"/>
        <v>4700</v>
      </c>
      <c r="O39" s="152">
        <f t="shared" si="17"/>
        <v>59000</v>
      </c>
    </row>
    <row r="40" spans="2:15" s="1" customFormat="1" ht="12.75" customHeight="1">
      <c r="B40" s="67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4"/>
      <c r="O40" s="155"/>
    </row>
    <row r="41" spans="2:15" s="1" customFormat="1" ht="18" customHeight="1" thickBot="1">
      <c r="B41" s="194" t="s">
        <v>28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4"/>
      <c r="O41" s="155"/>
    </row>
    <row r="42" spans="2:15" s="1" customFormat="1" ht="12.75" customHeight="1">
      <c r="B42" s="217" t="s">
        <v>95</v>
      </c>
      <c r="C42" s="156">
        <v>1120</v>
      </c>
      <c r="D42" s="157">
        <v>1120</v>
      </c>
      <c r="E42" s="157">
        <v>1120</v>
      </c>
      <c r="F42" s="157">
        <v>1120</v>
      </c>
      <c r="G42" s="157">
        <v>1920</v>
      </c>
      <c r="H42" s="157">
        <v>1920</v>
      </c>
      <c r="I42" s="157">
        <v>1920</v>
      </c>
      <c r="J42" s="157">
        <v>1920</v>
      </c>
      <c r="K42" s="157">
        <v>1920</v>
      </c>
      <c r="L42" s="158">
        <v>1280</v>
      </c>
      <c r="M42" s="158">
        <v>1120</v>
      </c>
      <c r="N42" s="158">
        <v>1120</v>
      </c>
      <c r="O42" s="159">
        <f aca="true" t="shared" si="18" ref="O42:O55">SUM(C42:N42)</f>
        <v>17600</v>
      </c>
    </row>
    <row r="43" spans="2:15" s="1" customFormat="1" ht="12.75" customHeight="1">
      <c r="B43" s="218" t="s">
        <v>96</v>
      </c>
      <c r="C43" s="160"/>
      <c r="D43" s="161"/>
      <c r="E43" s="161"/>
      <c r="F43" s="161"/>
      <c r="G43" s="161">
        <v>600</v>
      </c>
      <c r="H43" s="161">
        <v>600</v>
      </c>
      <c r="I43" s="161">
        <v>600</v>
      </c>
      <c r="J43" s="161">
        <v>600</v>
      </c>
      <c r="K43" s="161">
        <v>600</v>
      </c>
      <c r="L43" s="162">
        <v>600</v>
      </c>
      <c r="M43" s="162">
        <v>600</v>
      </c>
      <c r="N43" s="163">
        <v>600</v>
      </c>
      <c r="O43" s="164">
        <f t="shared" si="18"/>
        <v>4800</v>
      </c>
    </row>
    <row r="44" spans="2:15" s="1" customFormat="1" ht="12.75" customHeight="1">
      <c r="B44" s="218" t="s">
        <v>57</v>
      </c>
      <c r="C44" s="160">
        <v>1000</v>
      </c>
      <c r="D44" s="161"/>
      <c r="E44" s="161"/>
      <c r="F44" s="161"/>
      <c r="G44" s="161"/>
      <c r="H44" s="161"/>
      <c r="I44" s="161"/>
      <c r="J44" s="161"/>
      <c r="K44" s="161"/>
      <c r="L44" s="162"/>
      <c r="M44" s="162"/>
      <c r="N44" s="163"/>
      <c r="O44" s="164">
        <f t="shared" si="18"/>
        <v>1000</v>
      </c>
    </row>
    <row r="45" spans="2:15" s="1" customFormat="1" ht="12.75" customHeight="1">
      <c r="B45" s="218" t="s">
        <v>58</v>
      </c>
      <c r="C45" s="160"/>
      <c r="D45" s="161"/>
      <c r="E45" s="161"/>
      <c r="F45" s="161">
        <v>500</v>
      </c>
      <c r="G45" s="161"/>
      <c r="H45" s="161"/>
      <c r="I45" s="161"/>
      <c r="J45" s="161"/>
      <c r="K45" s="161"/>
      <c r="L45" s="162">
        <v>500</v>
      </c>
      <c r="M45" s="162"/>
      <c r="N45" s="163"/>
      <c r="O45" s="164">
        <f t="shared" si="18"/>
        <v>1000</v>
      </c>
    </row>
    <row r="46" spans="2:15" s="1" customFormat="1" ht="12.75" customHeight="1">
      <c r="B46" s="218" t="s">
        <v>17</v>
      </c>
      <c r="C46" s="160">
        <v>800</v>
      </c>
      <c r="D46" s="161"/>
      <c r="E46" s="161"/>
      <c r="F46" s="161"/>
      <c r="G46" s="161"/>
      <c r="H46" s="161"/>
      <c r="I46" s="161"/>
      <c r="J46" s="161"/>
      <c r="K46" s="161"/>
      <c r="L46" s="162"/>
      <c r="M46" s="162"/>
      <c r="N46" s="163"/>
      <c r="O46" s="164">
        <f t="shared" si="18"/>
        <v>800</v>
      </c>
    </row>
    <row r="47" spans="2:15" s="1" customFormat="1" ht="12.75" customHeight="1">
      <c r="B47" s="218" t="s">
        <v>19</v>
      </c>
      <c r="C47" s="160">
        <v>87.5</v>
      </c>
      <c r="D47" s="161">
        <v>88</v>
      </c>
      <c r="E47" s="161">
        <v>88</v>
      </c>
      <c r="F47" s="161">
        <v>88</v>
      </c>
      <c r="G47" s="161">
        <v>88</v>
      </c>
      <c r="H47" s="161">
        <v>88</v>
      </c>
      <c r="I47" s="161">
        <v>88</v>
      </c>
      <c r="J47" s="161">
        <v>88</v>
      </c>
      <c r="K47" s="161">
        <v>88</v>
      </c>
      <c r="L47" s="162">
        <v>88</v>
      </c>
      <c r="M47" s="162">
        <v>88</v>
      </c>
      <c r="N47" s="163">
        <v>88</v>
      </c>
      <c r="O47" s="164">
        <f t="shared" si="18"/>
        <v>1055.5</v>
      </c>
    </row>
    <row r="48" spans="2:15" s="1" customFormat="1" ht="12.75" customHeight="1">
      <c r="B48" s="218" t="s">
        <v>51</v>
      </c>
      <c r="C48" s="160">
        <v>85</v>
      </c>
      <c r="D48" s="161">
        <v>85</v>
      </c>
      <c r="E48" s="161">
        <v>85</v>
      </c>
      <c r="F48" s="161">
        <v>85</v>
      </c>
      <c r="G48" s="161">
        <v>85</v>
      </c>
      <c r="H48" s="161">
        <v>85</v>
      </c>
      <c r="I48" s="161">
        <v>85</v>
      </c>
      <c r="J48" s="161">
        <v>85</v>
      </c>
      <c r="K48" s="161">
        <v>85</v>
      </c>
      <c r="L48" s="162">
        <v>85</v>
      </c>
      <c r="M48" s="162">
        <v>85</v>
      </c>
      <c r="N48" s="163">
        <v>85</v>
      </c>
      <c r="O48" s="165">
        <f t="shared" si="18"/>
        <v>1020</v>
      </c>
    </row>
    <row r="49" spans="2:15" s="1" customFormat="1" ht="12.75" customHeight="1">
      <c r="B49" s="218" t="s">
        <v>49</v>
      </c>
      <c r="C49" s="160">
        <v>140</v>
      </c>
      <c r="D49" s="161">
        <v>140</v>
      </c>
      <c r="E49" s="161">
        <v>200</v>
      </c>
      <c r="F49" s="161">
        <v>250</v>
      </c>
      <c r="G49" s="161">
        <v>250</v>
      </c>
      <c r="H49" s="161">
        <v>200</v>
      </c>
      <c r="I49" s="161">
        <v>200</v>
      </c>
      <c r="J49" s="161">
        <v>225</v>
      </c>
      <c r="K49" s="161">
        <v>225</v>
      </c>
      <c r="L49" s="162">
        <v>200</v>
      </c>
      <c r="M49" s="162">
        <v>140</v>
      </c>
      <c r="N49" s="163">
        <v>140</v>
      </c>
      <c r="O49" s="164">
        <f t="shared" si="18"/>
        <v>2310</v>
      </c>
    </row>
    <row r="50" spans="2:15" s="1" customFormat="1" ht="12.75" customHeight="1">
      <c r="B50" s="218" t="s">
        <v>56</v>
      </c>
      <c r="C50" s="160">
        <v>150</v>
      </c>
      <c r="D50" s="161"/>
      <c r="E50" s="161"/>
      <c r="F50" s="161">
        <v>100</v>
      </c>
      <c r="G50" s="161"/>
      <c r="H50" s="161"/>
      <c r="I50" s="161"/>
      <c r="J50" s="161"/>
      <c r="K50" s="161"/>
      <c r="L50" s="162"/>
      <c r="M50" s="162"/>
      <c r="N50" s="163"/>
      <c r="O50" s="164">
        <f t="shared" si="18"/>
        <v>250</v>
      </c>
    </row>
    <row r="51" spans="2:15" s="1" customFormat="1" ht="12.75" customHeight="1">
      <c r="B51" s="218" t="s">
        <v>164</v>
      </c>
      <c r="C51" s="160">
        <v>100</v>
      </c>
      <c r="D51" s="161">
        <v>40</v>
      </c>
      <c r="E51" s="161">
        <v>40</v>
      </c>
      <c r="F51" s="161">
        <v>40</v>
      </c>
      <c r="G51" s="161">
        <v>40</v>
      </c>
      <c r="H51" s="161">
        <v>40</v>
      </c>
      <c r="I51" s="161">
        <v>40</v>
      </c>
      <c r="J51" s="161">
        <v>40</v>
      </c>
      <c r="K51" s="161">
        <v>40</v>
      </c>
      <c r="L51" s="162">
        <v>40</v>
      </c>
      <c r="M51" s="162">
        <v>40</v>
      </c>
      <c r="N51" s="163">
        <v>40</v>
      </c>
      <c r="O51" s="164">
        <f t="shared" si="18"/>
        <v>540</v>
      </c>
    </row>
    <row r="52" spans="2:15" s="1" customFormat="1" ht="12.75" customHeight="1">
      <c r="B52" s="218" t="s">
        <v>50</v>
      </c>
      <c r="C52" s="160">
        <v>50</v>
      </c>
      <c r="D52" s="161"/>
      <c r="E52" s="161"/>
      <c r="F52" s="161">
        <v>50</v>
      </c>
      <c r="G52" s="161"/>
      <c r="H52" s="161">
        <v>100</v>
      </c>
      <c r="I52" s="161"/>
      <c r="J52" s="161">
        <v>50</v>
      </c>
      <c r="K52" s="161">
        <v>50</v>
      </c>
      <c r="L52" s="162"/>
      <c r="M52" s="162">
        <v>50</v>
      </c>
      <c r="N52" s="163"/>
      <c r="O52" s="164">
        <f t="shared" si="18"/>
        <v>350</v>
      </c>
    </row>
    <row r="53" spans="2:15" s="1" customFormat="1" ht="12.75" customHeight="1">
      <c r="B53" s="218" t="s">
        <v>54</v>
      </c>
      <c r="C53" s="160"/>
      <c r="D53" s="161"/>
      <c r="E53" s="161">
        <v>187.5</v>
      </c>
      <c r="F53" s="161"/>
      <c r="G53" s="161"/>
      <c r="H53" s="161">
        <v>188</v>
      </c>
      <c r="I53" s="161"/>
      <c r="J53" s="161"/>
      <c r="K53" s="161">
        <v>187</v>
      </c>
      <c r="L53" s="162"/>
      <c r="M53" s="162"/>
      <c r="N53" s="163">
        <v>187</v>
      </c>
      <c r="O53" s="164">
        <f t="shared" si="18"/>
        <v>749.5</v>
      </c>
    </row>
    <row r="54" spans="2:15" s="1" customFormat="1" ht="12.75" customHeight="1">
      <c r="B54" s="218" t="s">
        <v>55</v>
      </c>
      <c r="C54" s="160"/>
      <c r="D54" s="161"/>
      <c r="E54" s="161">
        <v>225</v>
      </c>
      <c r="F54" s="161"/>
      <c r="G54" s="161"/>
      <c r="H54" s="161">
        <v>225</v>
      </c>
      <c r="I54" s="161"/>
      <c r="J54" s="161"/>
      <c r="K54" s="161">
        <v>225</v>
      </c>
      <c r="L54" s="162"/>
      <c r="M54" s="162"/>
      <c r="N54" s="163">
        <v>225</v>
      </c>
      <c r="O54" s="164">
        <f t="shared" si="18"/>
        <v>900</v>
      </c>
    </row>
    <row r="55" spans="2:15" s="1" customFormat="1" ht="12.75" customHeight="1">
      <c r="B55" s="218" t="s">
        <v>98</v>
      </c>
      <c r="C55" s="166"/>
      <c r="D55" s="167">
        <v>200</v>
      </c>
      <c r="E55" s="161"/>
      <c r="F55" s="161"/>
      <c r="G55" s="161"/>
      <c r="H55" s="161"/>
      <c r="I55" s="161"/>
      <c r="J55" s="161">
        <v>200</v>
      </c>
      <c r="K55" s="161"/>
      <c r="L55" s="162"/>
      <c r="M55" s="162"/>
      <c r="N55" s="163"/>
      <c r="O55" s="168">
        <f t="shared" si="18"/>
        <v>400</v>
      </c>
    </row>
    <row r="56" spans="2:15" s="1" customFormat="1" ht="12.75" customHeight="1">
      <c r="B56" s="218" t="s">
        <v>59</v>
      </c>
      <c r="C56" s="169">
        <v>350</v>
      </c>
      <c r="D56" s="167"/>
      <c r="E56" s="161"/>
      <c r="F56" s="161"/>
      <c r="G56" s="161"/>
      <c r="H56" s="161"/>
      <c r="I56" s="161"/>
      <c r="J56" s="161"/>
      <c r="K56" s="161"/>
      <c r="L56" s="162"/>
      <c r="M56" s="162"/>
      <c r="N56" s="163"/>
      <c r="O56" s="168"/>
    </row>
    <row r="57" spans="2:15" s="1" customFormat="1" ht="12.75" customHeight="1">
      <c r="B57" s="218" t="s">
        <v>52</v>
      </c>
      <c r="C57" s="169">
        <v>4000</v>
      </c>
      <c r="D57" s="170"/>
      <c r="E57" s="171"/>
      <c r="F57" s="171"/>
      <c r="G57" s="171"/>
      <c r="H57" s="171"/>
      <c r="I57" s="171"/>
      <c r="J57" s="171">
        <v>500</v>
      </c>
      <c r="K57" s="171"/>
      <c r="L57" s="171"/>
      <c r="M57" s="171"/>
      <c r="N57" s="172"/>
      <c r="O57" s="164">
        <f>SUM(C57:N57)</f>
        <v>4500</v>
      </c>
    </row>
    <row r="58" spans="2:15" s="1" customFormat="1" ht="12.75" customHeight="1">
      <c r="B58" s="223" t="s">
        <v>53</v>
      </c>
      <c r="C58" s="173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5"/>
      <c r="O58" s="176"/>
    </row>
    <row r="59" spans="2:15" s="1" customFormat="1" ht="12.75" customHeight="1">
      <c r="B59" s="206" t="s">
        <v>118</v>
      </c>
      <c r="C59" s="93"/>
      <c r="D59" s="170"/>
      <c r="E59" s="171">
        <v>350</v>
      </c>
      <c r="F59" s="171"/>
      <c r="G59" s="171"/>
      <c r="H59" s="171">
        <v>350</v>
      </c>
      <c r="I59" s="171"/>
      <c r="J59" s="171">
        <v>350</v>
      </c>
      <c r="K59" s="171"/>
      <c r="L59" s="171"/>
      <c r="M59" s="171"/>
      <c r="N59" s="172"/>
      <c r="O59" s="164">
        <f aca="true" t="shared" si="19" ref="O59:O68">SUM(C59:N59)</f>
        <v>1050</v>
      </c>
    </row>
    <row r="60" spans="2:15" s="1" customFormat="1" ht="12.75" customHeight="1">
      <c r="B60" s="206" t="s">
        <v>104</v>
      </c>
      <c r="C60" s="94"/>
      <c r="D60" s="171"/>
      <c r="E60" s="161">
        <v>250</v>
      </c>
      <c r="F60" s="161"/>
      <c r="G60" s="161"/>
      <c r="H60" s="161">
        <v>250</v>
      </c>
      <c r="I60" s="161"/>
      <c r="J60" s="161">
        <v>250</v>
      </c>
      <c r="K60" s="161"/>
      <c r="L60" s="162"/>
      <c r="M60" s="162"/>
      <c r="N60" s="163"/>
      <c r="O60" s="165">
        <f t="shared" si="19"/>
        <v>750</v>
      </c>
    </row>
    <row r="61" spans="2:15" s="1" customFormat="1" ht="12.75" customHeight="1">
      <c r="B61" s="206" t="s">
        <v>117</v>
      </c>
      <c r="C61" s="93"/>
      <c r="D61" s="161"/>
      <c r="E61" s="161">
        <v>85</v>
      </c>
      <c r="F61" s="161"/>
      <c r="G61" s="161"/>
      <c r="H61" s="161">
        <v>85</v>
      </c>
      <c r="I61" s="161"/>
      <c r="J61" s="161">
        <v>85</v>
      </c>
      <c r="K61" s="161"/>
      <c r="L61" s="162"/>
      <c r="M61" s="162"/>
      <c r="N61" s="163"/>
      <c r="O61" s="164">
        <f t="shared" si="19"/>
        <v>255</v>
      </c>
    </row>
    <row r="62" spans="2:15" s="1" customFormat="1" ht="12.75" customHeight="1">
      <c r="B62" s="206" t="s">
        <v>119</v>
      </c>
      <c r="C62" s="93"/>
      <c r="D62" s="161"/>
      <c r="E62" s="161"/>
      <c r="F62" s="161">
        <v>200</v>
      </c>
      <c r="G62" s="161"/>
      <c r="H62" s="161"/>
      <c r="I62" s="161"/>
      <c r="J62" s="161"/>
      <c r="K62" s="161"/>
      <c r="L62" s="162"/>
      <c r="M62" s="162"/>
      <c r="N62" s="163"/>
      <c r="O62" s="164">
        <f t="shared" si="19"/>
        <v>200</v>
      </c>
    </row>
    <row r="63" spans="2:15" s="1" customFormat="1" ht="12.75" customHeight="1">
      <c r="B63" s="206" t="s">
        <v>120</v>
      </c>
      <c r="C63" s="93"/>
      <c r="D63" s="161"/>
      <c r="E63" s="161"/>
      <c r="F63" s="161">
        <v>150</v>
      </c>
      <c r="G63" s="161"/>
      <c r="H63" s="161"/>
      <c r="I63" s="161"/>
      <c r="J63" s="161"/>
      <c r="K63" s="161"/>
      <c r="L63" s="162"/>
      <c r="M63" s="162"/>
      <c r="N63" s="163"/>
      <c r="O63" s="164">
        <f t="shared" si="19"/>
        <v>150</v>
      </c>
    </row>
    <row r="64" spans="2:15" s="1" customFormat="1" ht="12.75" customHeight="1">
      <c r="B64" s="206" t="s">
        <v>121</v>
      </c>
      <c r="C64" s="93">
        <v>350</v>
      </c>
      <c r="D64" s="161"/>
      <c r="E64" s="161"/>
      <c r="F64" s="161"/>
      <c r="G64" s="161"/>
      <c r="H64" s="161"/>
      <c r="I64" s="161"/>
      <c r="J64" s="161"/>
      <c r="K64" s="161"/>
      <c r="L64" s="162"/>
      <c r="M64" s="162"/>
      <c r="N64" s="163"/>
      <c r="O64" s="164">
        <f t="shared" si="19"/>
        <v>350</v>
      </c>
    </row>
    <row r="65" spans="2:15" s="1" customFormat="1" ht="12.75" customHeight="1">
      <c r="B65" s="206" t="s">
        <v>122</v>
      </c>
      <c r="C65" s="93">
        <v>200</v>
      </c>
      <c r="D65" s="161"/>
      <c r="E65" s="161"/>
      <c r="F65" s="161"/>
      <c r="G65" s="161"/>
      <c r="H65" s="161"/>
      <c r="I65" s="161"/>
      <c r="J65" s="161"/>
      <c r="K65" s="161"/>
      <c r="L65" s="162"/>
      <c r="M65" s="162"/>
      <c r="N65" s="163"/>
      <c r="O65" s="164">
        <f t="shared" si="19"/>
        <v>200</v>
      </c>
    </row>
    <row r="66" spans="2:15" s="1" customFormat="1" ht="12.75" customHeight="1">
      <c r="B66" s="206" t="s">
        <v>99</v>
      </c>
      <c r="C66" s="93"/>
      <c r="D66" s="161"/>
      <c r="E66" s="161"/>
      <c r="F66" s="161">
        <v>100</v>
      </c>
      <c r="G66" s="161"/>
      <c r="H66" s="161"/>
      <c r="I66" s="161"/>
      <c r="J66" s="161"/>
      <c r="K66" s="161"/>
      <c r="L66" s="162"/>
      <c r="M66" s="162"/>
      <c r="N66" s="163"/>
      <c r="O66" s="164">
        <f t="shared" si="19"/>
        <v>100</v>
      </c>
    </row>
    <row r="67" spans="2:15" s="1" customFormat="1" ht="12.75" customHeight="1">
      <c r="B67" s="206" t="s">
        <v>123</v>
      </c>
      <c r="C67" s="93"/>
      <c r="D67" s="161"/>
      <c r="E67" s="161">
        <v>100</v>
      </c>
      <c r="F67" s="161"/>
      <c r="G67" s="161"/>
      <c r="H67" s="161">
        <v>100</v>
      </c>
      <c r="I67" s="161"/>
      <c r="J67" s="161">
        <v>100</v>
      </c>
      <c r="K67" s="161"/>
      <c r="L67" s="162"/>
      <c r="M67" s="162"/>
      <c r="N67" s="163"/>
      <c r="O67" s="164">
        <f t="shared" si="19"/>
        <v>300</v>
      </c>
    </row>
    <row r="68" spans="2:15" s="1" customFormat="1" ht="12.75" customHeight="1">
      <c r="B68" s="218" t="s">
        <v>115</v>
      </c>
      <c r="C68" s="166"/>
      <c r="D68" s="171"/>
      <c r="E68" s="171"/>
      <c r="F68" s="171">
        <v>160</v>
      </c>
      <c r="G68" s="171">
        <v>240</v>
      </c>
      <c r="H68" s="171">
        <v>240</v>
      </c>
      <c r="I68" s="171">
        <v>240</v>
      </c>
      <c r="J68" s="171">
        <v>240</v>
      </c>
      <c r="K68" s="171">
        <v>240</v>
      </c>
      <c r="L68" s="171">
        <v>240</v>
      </c>
      <c r="M68" s="171">
        <v>160</v>
      </c>
      <c r="N68" s="172">
        <v>160</v>
      </c>
      <c r="O68" s="164">
        <f t="shared" si="19"/>
        <v>1920</v>
      </c>
    </row>
    <row r="69" spans="2:15" s="1" customFormat="1" ht="12.75" customHeight="1">
      <c r="B69" s="224" t="s">
        <v>62</v>
      </c>
      <c r="C69" s="173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5"/>
      <c r="O69" s="176"/>
    </row>
    <row r="70" spans="2:15" s="1" customFormat="1" ht="12.75" customHeight="1">
      <c r="B70" s="208" t="s">
        <v>103</v>
      </c>
      <c r="C70" s="166"/>
      <c r="D70" s="171"/>
      <c r="E70" s="171"/>
      <c r="F70" s="171">
        <v>600</v>
      </c>
      <c r="G70" s="171"/>
      <c r="H70" s="171"/>
      <c r="I70" s="171"/>
      <c r="J70" s="171"/>
      <c r="K70" s="171"/>
      <c r="L70" s="171"/>
      <c r="M70" s="171"/>
      <c r="N70" s="172"/>
      <c r="O70" s="164">
        <f>SUM(C70:N70)</f>
        <v>600</v>
      </c>
    </row>
    <row r="71" spans="2:15" s="1" customFormat="1" ht="12.75" customHeight="1">
      <c r="B71" s="208" t="s">
        <v>102</v>
      </c>
      <c r="C71" s="166"/>
      <c r="D71" s="171">
        <v>350</v>
      </c>
      <c r="E71" s="171"/>
      <c r="F71" s="171"/>
      <c r="G71" s="171"/>
      <c r="H71" s="171"/>
      <c r="I71" s="171"/>
      <c r="J71" s="171"/>
      <c r="K71" s="171"/>
      <c r="L71" s="171"/>
      <c r="M71" s="171"/>
      <c r="N71" s="172"/>
      <c r="O71" s="164">
        <f>SUM(C71:N71)</f>
        <v>350</v>
      </c>
    </row>
    <row r="72" spans="2:15" s="1" customFormat="1" ht="12.75" customHeight="1">
      <c r="B72" s="224" t="s">
        <v>20</v>
      </c>
      <c r="C72" s="173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5"/>
      <c r="O72" s="176"/>
    </row>
    <row r="73" spans="2:15" s="1" customFormat="1" ht="12.75" customHeight="1">
      <c r="B73" s="208" t="s">
        <v>101</v>
      </c>
      <c r="C73" s="177"/>
      <c r="D73" s="178"/>
      <c r="E73" s="178"/>
      <c r="F73" s="178">
        <v>350</v>
      </c>
      <c r="G73" s="178"/>
      <c r="H73" s="178"/>
      <c r="I73" s="178"/>
      <c r="J73" s="178"/>
      <c r="K73" s="178"/>
      <c r="L73" s="178"/>
      <c r="M73" s="178"/>
      <c r="N73" s="179"/>
      <c r="O73" s="164">
        <f>SUM(C73:N73)</f>
        <v>350</v>
      </c>
    </row>
    <row r="74" spans="2:16" s="1" customFormat="1" ht="12.75" customHeight="1" thickBot="1">
      <c r="B74" s="62" t="s">
        <v>73</v>
      </c>
      <c r="C74" s="180">
        <f aca="true" t="shared" si="20" ref="C74:O74">SUM(C42:C73)</f>
        <v>8432.5</v>
      </c>
      <c r="D74" s="180">
        <f t="shared" si="20"/>
        <v>2023</v>
      </c>
      <c r="E74" s="180">
        <f t="shared" si="20"/>
        <v>2730.5</v>
      </c>
      <c r="F74" s="180">
        <f t="shared" si="20"/>
        <v>3793</v>
      </c>
      <c r="G74" s="180">
        <f t="shared" si="20"/>
        <v>3223</v>
      </c>
      <c r="H74" s="180">
        <f t="shared" si="20"/>
        <v>4471</v>
      </c>
      <c r="I74" s="180">
        <f t="shared" si="20"/>
        <v>3173</v>
      </c>
      <c r="J74" s="180">
        <f t="shared" si="20"/>
        <v>4733</v>
      </c>
      <c r="K74" s="180">
        <f t="shared" si="20"/>
        <v>3660</v>
      </c>
      <c r="L74" s="180">
        <f t="shared" si="20"/>
        <v>3033</v>
      </c>
      <c r="M74" s="180">
        <f t="shared" si="20"/>
        <v>2283</v>
      </c>
      <c r="N74" s="180">
        <f t="shared" si="20"/>
        <v>2645</v>
      </c>
      <c r="O74" s="180">
        <f t="shared" si="20"/>
        <v>43850</v>
      </c>
      <c r="P74" s="1">
        <f>SUM(O42:O73)</f>
        <v>43850</v>
      </c>
    </row>
    <row r="75" spans="3:15" s="1" customFormat="1" ht="12.75" customHeight="1">
      <c r="C75" s="99"/>
      <c r="D75" s="99"/>
      <c r="E75" s="99"/>
      <c r="F75" s="99"/>
      <c r="G75" s="99"/>
      <c r="H75" s="99"/>
      <c r="I75" s="99"/>
      <c r="J75" s="99"/>
      <c r="K75" s="99"/>
      <c r="L75" s="153"/>
      <c r="M75" s="153"/>
      <c r="N75" s="20"/>
      <c r="O75" s="130"/>
    </row>
    <row r="76" spans="1:16" s="184" customFormat="1" ht="18" customHeight="1" thickBot="1">
      <c r="A76" s="1"/>
      <c r="B76" s="193" t="s">
        <v>29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81"/>
      <c r="M76" s="181"/>
      <c r="N76" s="182"/>
      <c r="O76" s="183"/>
      <c r="P76" s="1"/>
    </row>
    <row r="77" spans="2:15" s="1" customFormat="1" ht="12.75" customHeight="1">
      <c r="B77" s="225" t="s">
        <v>110</v>
      </c>
      <c r="C77" s="185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7"/>
      <c r="O77" s="188"/>
    </row>
    <row r="78" spans="2:15" s="1" customFormat="1" ht="12.75" customHeight="1">
      <c r="B78" s="219" t="s">
        <v>105</v>
      </c>
      <c r="C78" s="93">
        <v>2500</v>
      </c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2"/>
      <c r="O78" s="168">
        <f aca="true" t="shared" si="21" ref="O78:O83">SUM(C78:N78)</f>
        <v>2500</v>
      </c>
    </row>
    <row r="79" spans="2:15" s="1" customFormat="1" ht="12.75" customHeight="1">
      <c r="B79" s="206" t="s">
        <v>91</v>
      </c>
      <c r="C79" s="93">
        <v>950</v>
      </c>
      <c r="D79" s="161"/>
      <c r="E79" s="161"/>
      <c r="F79" s="161"/>
      <c r="G79" s="161"/>
      <c r="H79" s="161"/>
      <c r="I79" s="161"/>
      <c r="J79" s="161"/>
      <c r="K79" s="161"/>
      <c r="L79" s="162"/>
      <c r="M79" s="162"/>
      <c r="N79" s="163"/>
      <c r="O79" s="168">
        <f t="shared" si="21"/>
        <v>950</v>
      </c>
    </row>
    <row r="80" spans="2:15" s="1" customFormat="1" ht="12.75" customHeight="1">
      <c r="B80" s="206" t="s">
        <v>44</v>
      </c>
      <c r="C80" s="93">
        <v>500</v>
      </c>
      <c r="D80" s="161"/>
      <c r="E80" s="161"/>
      <c r="F80" s="161"/>
      <c r="G80" s="161"/>
      <c r="H80" s="161"/>
      <c r="I80" s="161"/>
      <c r="J80" s="161"/>
      <c r="K80" s="161"/>
      <c r="L80" s="162"/>
      <c r="M80" s="162"/>
      <c r="N80" s="163"/>
      <c r="O80" s="168">
        <f t="shared" si="21"/>
        <v>500</v>
      </c>
    </row>
    <row r="81" spans="2:15" s="1" customFormat="1" ht="12.75" customHeight="1">
      <c r="B81" s="206" t="s">
        <v>92</v>
      </c>
      <c r="C81" s="93">
        <v>700</v>
      </c>
      <c r="D81" s="161"/>
      <c r="E81" s="161"/>
      <c r="F81" s="161"/>
      <c r="G81" s="161"/>
      <c r="H81" s="161"/>
      <c r="I81" s="161"/>
      <c r="J81" s="161"/>
      <c r="K81" s="161"/>
      <c r="L81" s="162"/>
      <c r="M81" s="162"/>
      <c r="N81" s="163"/>
      <c r="O81" s="168">
        <f t="shared" si="21"/>
        <v>700</v>
      </c>
    </row>
    <row r="82" spans="2:15" s="1" customFormat="1" ht="12.75" customHeight="1">
      <c r="B82" s="206" t="s">
        <v>93</v>
      </c>
      <c r="C82" s="93">
        <v>250</v>
      </c>
      <c r="D82" s="161"/>
      <c r="E82" s="161"/>
      <c r="F82" s="161"/>
      <c r="G82" s="161"/>
      <c r="H82" s="161"/>
      <c r="I82" s="161"/>
      <c r="J82" s="161"/>
      <c r="K82" s="161"/>
      <c r="L82" s="162"/>
      <c r="M82" s="162"/>
      <c r="N82" s="163"/>
      <c r="O82" s="168">
        <f t="shared" si="21"/>
        <v>250</v>
      </c>
    </row>
    <row r="83" spans="2:15" s="1" customFormat="1" ht="12.75" customHeight="1">
      <c r="B83" s="219" t="s">
        <v>132</v>
      </c>
      <c r="C83" s="93">
        <v>3000</v>
      </c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2"/>
      <c r="O83" s="168">
        <f t="shared" si="21"/>
        <v>3000</v>
      </c>
    </row>
    <row r="84" spans="2:15" s="1" customFormat="1" ht="12.75" customHeight="1">
      <c r="B84" s="224" t="s">
        <v>111</v>
      </c>
      <c r="C84" s="173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5"/>
      <c r="O84" s="176"/>
    </row>
    <row r="85" spans="2:15" s="1" customFormat="1" ht="12.75" customHeight="1">
      <c r="B85" s="206" t="s">
        <v>134</v>
      </c>
      <c r="C85" s="166">
        <v>1775</v>
      </c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2"/>
      <c r="O85" s="168">
        <f aca="true" t="shared" si="22" ref="O85:O90">SUM(C85:N85)</f>
        <v>1775</v>
      </c>
    </row>
    <row r="86" spans="2:15" s="1" customFormat="1" ht="12.75" customHeight="1">
      <c r="B86" s="206" t="s">
        <v>133</v>
      </c>
      <c r="C86" s="160">
        <v>90</v>
      </c>
      <c r="D86" s="161"/>
      <c r="E86" s="161"/>
      <c r="F86" s="161"/>
      <c r="G86" s="161"/>
      <c r="H86" s="161"/>
      <c r="I86" s="161"/>
      <c r="J86" s="161"/>
      <c r="K86" s="161"/>
      <c r="L86" s="162"/>
      <c r="M86" s="162"/>
      <c r="N86" s="163"/>
      <c r="O86" s="168">
        <f t="shared" si="22"/>
        <v>90</v>
      </c>
    </row>
    <row r="87" spans="2:15" s="1" customFormat="1" ht="12.75" customHeight="1">
      <c r="B87" s="206" t="s">
        <v>81</v>
      </c>
      <c r="C87" s="160">
        <v>300</v>
      </c>
      <c r="D87" s="161"/>
      <c r="E87" s="161"/>
      <c r="F87" s="161"/>
      <c r="G87" s="161"/>
      <c r="H87" s="161"/>
      <c r="I87" s="161"/>
      <c r="J87" s="161"/>
      <c r="K87" s="161"/>
      <c r="L87" s="162"/>
      <c r="M87" s="162"/>
      <c r="N87" s="163"/>
      <c r="O87" s="168">
        <f t="shared" si="22"/>
        <v>300</v>
      </c>
    </row>
    <row r="88" spans="2:15" s="1" customFormat="1" ht="12.75" customHeight="1">
      <c r="B88" s="206" t="s">
        <v>82</v>
      </c>
      <c r="C88" s="160">
        <v>100</v>
      </c>
      <c r="D88" s="161"/>
      <c r="E88" s="161"/>
      <c r="F88" s="161"/>
      <c r="G88" s="161"/>
      <c r="H88" s="161"/>
      <c r="I88" s="161"/>
      <c r="J88" s="161"/>
      <c r="K88" s="161"/>
      <c r="L88" s="162"/>
      <c r="M88" s="162"/>
      <c r="N88" s="163"/>
      <c r="O88" s="168">
        <f t="shared" si="22"/>
        <v>100</v>
      </c>
    </row>
    <row r="89" spans="2:15" s="1" customFormat="1" ht="12.75" customHeight="1">
      <c r="B89" s="206" t="s">
        <v>83</v>
      </c>
      <c r="C89" s="160">
        <v>150</v>
      </c>
      <c r="D89" s="161"/>
      <c r="E89" s="161"/>
      <c r="F89" s="161"/>
      <c r="G89" s="161"/>
      <c r="H89" s="161"/>
      <c r="I89" s="161"/>
      <c r="J89" s="161"/>
      <c r="K89" s="161"/>
      <c r="L89" s="162"/>
      <c r="M89" s="162"/>
      <c r="N89" s="163"/>
      <c r="O89" s="168">
        <f t="shared" si="22"/>
        <v>150</v>
      </c>
    </row>
    <row r="90" spans="2:15" s="1" customFormat="1" ht="12.75" customHeight="1">
      <c r="B90" s="206" t="s">
        <v>84</v>
      </c>
      <c r="C90" s="166">
        <v>75</v>
      </c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168">
        <f t="shared" si="22"/>
        <v>75</v>
      </c>
    </row>
    <row r="91" spans="2:15" s="1" customFormat="1" ht="12.75" customHeight="1">
      <c r="B91" s="224" t="s">
        <v>112</v>
      </c>
      <c r="C91" s="173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176"/>
    </row>
    <row r="92" spans="2:15" s="1" customFormat="1" ht="12.75" customHeight="1">
      <c r="B92" s="206" t="s">
        <v>0</v>
      </c>
      <c r="C92" s="93">
        <v>800</v>
      </c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2"/>
      <c r="O92" s="168">
        <f aca="true" t="shared" si="23" ref="O92:O120">SUM(C92:N92)</f>
        <v>800</v>
      </c>
    </row>
    <row r="93" spans="2:15" s="1" customFormat="1" ht="12.75" customHeight="1">
      <c r="B93" s="206" t="s">
        <v>47</v>
      </c>
      <c r="C93" s="93">
        <v>90</v>
      </c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2"/>
      <c r="O93" s="168">
        <f t="shared" si="23"/>
        <v>90</v>
      </c>
    </row>
    <row r="94" spans="2:15" s="1" customFormat="1" ht="12.75" customHeight="1">
      <c r="B94" s="206" t="s">
        <v>48</v>
      </c>
      <c r="C94" s="93">
        <v>30</v>
      </c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2"/>
      <c r="O94" s="168">
        <f t="shared" si="23"/>
        <v>30</v>
      </c>
    </row>
    <row r="95" spans="2:15" s="1" customFormat="1" ht="12.75" customHeight="1">
      <c r="B95" s="206" t="s">
        <v>166</v>
      </c>
      <c r="C95" s="93">
        <v>50</v>
      </c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2"/>
      <c r="O95" s="168">
        <f t="shared" si="23"/>
        <v>50</v>
      </c>
    </row>
    <row r="96" spans="2:15" s="1" customFormat="1" ht="12.75" customHeight="1">
      <c r="B96" s="206" t="s">
        <v>167</v>
      </c>
      <c r="C96" s="93">
        <v>30</v>
      </c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2"/>
      <c r="O96" s="168">
        <f t="shared" si="23"/>
        <v>30</v>
      </c>
    </row>
    <row r="97" spans="2:15" s="1" customFormat="1" ht="12.75" customHeight="1">
      <c r="B97" s="206" t="s">
        <v>168</v>
      </c>
      <c r="C97" s="93">
        <v>30</v>
      </c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2"/>
      <c r="O97" s="168">
        <f t="shared" si="23"/>
        <v>30</v>
      </c>
    </row>
    <row r="98" spans="2:15" s="1" customFormat="1" ht="12.75" customHeight="1">
      <c r="B98" s="206" t="s">
        <v>169</v>
      </c>
      <c r="C98" s="93">
        <v>300</v>
      </c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2"/>
      <c r="O98" s="168">
        <f t="shared" si="23"/>
        <v>300</v>
      </c>
    </row>
    <row r="99" spans="2:15" s="1" customFormat="1" ht="12.75" customHeight="1">
      <c r="B99" s="206" t="s">
        <v>170</v>
      </c>
      <c r="C99" s="93">
        <v>75</v>
      </c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2"/>
      <c r="O99" s="168">
        <f t="shared" si="23"/>
        <v>75</v>
      </c>
    </row>
    <row r="100" spans="2:15" s="1" customFormat="1" ht="12.75" customHeight="1">
      <c r="B100" s="206" t="s">
        <v>171</v>
      </c>
      <c r="C100" s="93">
        <v>50</v>
      </c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2"/>
      <c r="O100" s="168">
        <f t="shared" si="23"/>
        <v>50</v>
      </c>
    </row>
    <row r="101" spans="2:15" s="1" customFormat="1" ht="12.75" customHeight="1">
      <c r="B101" s="206" t="s">
        <v>172</v>
      </c>
      <c r="C101" s="93">
        <v>60</v>
      </c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2"/>
      <c r="O101" s="168">
        <f t="shared" si="23"/>
        <v>60</v>
      </c>
    </row>
    <row r="102" spans="2:15" s="1" customFormat="1" ht="12.75" customHeight="1">
      <c r="B102" s="206" t="s">
        <v>173</v>
      </c>
      <c r="C102" s="93">
        <v>50</v>
      </c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2"/>
      <c r="O102" s="168">
        <f t="shared" si="23"/>
        <v>50</v>
      </c>
    </row>
    <row r="103" spans="2:15" s="1" customFormat="1" ht="12.75" customHeight="1">
      <c r="B103" s="206" t="s">
        <v>174</v>
      </c>
      <c r="C103" s="93">
        <v>40</v>
      </c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2"/>
      <c r="O103" s="168">
        <f t="shared" si="23"/>
        <v>40</v>
      </c>
    </row>
    <row r="104" spans="2:15" s="1" customFormat="1" ht="12.75" customHeight="1">
      <c r="B104" s="206" t="s">
        <v>175</v>
      </c>
      <c r="C104" s="93">
        <v>50</v>
      </c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2"/>
      <c r="O104" s="168">
        <f t="shared" si="23"/>
        <v>50</v>
      </c>
    </row>
    <row r="105" spans="2:15" s="1" customFormat="1" ht="12.75" customHeight="1">
      <c r="B105" s="206" t="s">
        <v>176</v>
      </c>
      <c r="C105" s="93">
        <v>50</v>
      </c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2"/>
      <c r="O105" s="168">
        <f t="shared" si="23"/>
        <v>50</v>
      </c>
    </row>
    <row r="106" spans="2:15" s="1" customFormat="1" ht="12.75" customHeight="1">
      <c r="B106" s="206" t="s">
        <v>177</v>
      </c>
      <c r="C106" s="93">
        <v>75</v>
      </c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2"/>
      <c r="O106" s="168">
        <f t="shared" si="23"/>
        <v>75</v>
      </c>
    </row>
    <row r="107" spans="2:15" s="1" customFormat="1" ht="12.75" customHeight="1">
      <c r="B107" s="206" t="s">
        <v>178</v>
      </c>
      <c r="C107" s="93">
        <v>25</v>
      </c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2"/>
      <c r="O107" s="168">
        <f t="shared" si="23"/>
        <v>25</v>
      </c>
    </row>
    <row r="108" spans="2:15" s="1" customFormat="1" ht="12.75" customHeight="1">
      <c r="B108" s="206" t="s">
        <v>179</v>
      </c>
      <c r="C108" s="93">
        <v>20</v>
      </c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2"/>
      <c r="O108" s="168">
        <f t="shared" si="23"/>
        <v>20</v>
      </c>
    </row>
    <row r="109" spans="2:15" s="1" customFormat="1" ht="12.75" customHeight="1">
      <c r="B109" s="206" t="s">
        <v>180</v>
      </c>
      <c r="C109" s="93">
        <v>100</v>
      </c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2"/>
      <c r="O109" s="168">
        <f t="shared" si="23"/>
        <v>100</v>
      </c>
    </row>
    <row r="110" spans="2:15" s="1" customFormat="1" ht="12.75" customHeight="1">
      <c r="B110" s="206" t="s">
        <v>181</v>
      </c>
      <c r="C110" s="93">
        <v>30</v>
      </c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2"/>
      <c r="O110" s="168">
        <f t="shared" si="23"/>
        <v>30</v>
      </c>
    </row>
    <row r="111" spans="2:15" s="1" customFormat="1" ht="12.75" customHeight="1">
      <c r="B111" s="206" t="s">
        <v>182</v>
      </c>
      <c r="C111" s="93">
        <v>320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2"/>
      <c r="O111" s="168">
        <f t="shared" si="23"/>
        <v>320</v>
      </c>
    </row>
    <row r="112" spans="2:15" s="1" customFormat="1" ht="12.75" customHeight="1">
      <c r="B112" s="206" t="s">
        <v>183</v>
      </c>
      <c r="C112" s="93">
        <v>15</v>
      </c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2"/>
      <c r="O112" s="168">
        <f t="shared" si="23"/>
        <v>15</v>
      </c>
    </row>
    <row r="113" spans="2:15" s="1" customFormat="1" ht="12.75" customHeight="1">
      <c r="B113" s="206" t="s">
        <v>184</v>
      </c>
      <c r="C113" s="93">
        <v>50</v>
      </c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2"/>
      <c r="O113" s="168">
        <f t="shared" si="23"/>
        <v>50</v>
      </c>
    </row>
    <row r="114" spans="2:15" s="1" customFormat="1" ht="12.75" customHeight="1">
      <c r="B114" s="206" t="s">
        <v>8</v>
      </c>
      <c r="C114" s="93">
        <v>60</v>
      </c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2"/>
      <c r="O114" s="168">
        <f t="shared" si="23"/>
        <v>60</v>
      </c>
    </row>
    <row r="115" spans="2:15" s="1" customFormat="1" ht="12.75" customHeight="1">
      <c r="B115" s="206" t="s">
        <v>9</v>
      </c>
      <c r="C115" s="93">
        <v>150</v>
      </c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2"/>
      <c r="O115" s="168">
        <f t="shared" si="23"/>
        <v>150</v>
      </c>
    </row>
    <row r="116" spans="2:15" s="1" customFormat="1" ht="12.75" customHeight="1">
      <c r="B116" s="206" t="s">
        <v>10</v>
      </c>
      <c r="C116" s="93">
        <v>100</v>
      </c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2"/>
      <c r="O116" s="168">
        <f t="shared" si="23"/>
        <v>100</v>
      </c>
    </row>
    <row r="117" spans="2:15" s="1" customFormat="1" ht="12.75" customHeight="1">
      <c r="B117" s="206" t="s">
        <v>11</v>
      </c>
      <c r="C117" s="93">
        <v>250</v>
      </c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2"/>
      <c r="O117" s="168">
        <f t="shared" si="23"/>
        <v>250</v>
      </c>
    </row>
    <row r="118" spans="2:15" s="1" customFormat="1" ht="12.75" customHeight="1">
      <c r="B118" s="206" t="s">
        <v>46</v>
      </c>
      <c r="C118" s="93">
        <v>200</v>
      </c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2"/>
      <c r="O118" s="168">
        <f t="shared" si="23"/>
        <v>200</v>
      </c>
    </row>
    <row r="119" spans="2:15" s="1" customFormat="1" ht="12.75" customHeight="1">
      <c r="B119" s="206" t="s">
        <v>12</v>
      </c>
      <c r="C119" s="93">
        <v>300</v>
      </c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2"/>
      <c r="O119" s="168">
        <f t="shared" si="23"/>
        <v>300</v>
      </c>
    </row>
    <row r="120" spans="2:15" s="1" customFormat="1" ht="12.75" customHeight="1">
      <c r="B120" s="206" t="s">
        <v>13</v>
      </c>
      <c r="C120" s="93">
        <v>25</v>
      </c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2"/>
      <c r="O120" s="168">
        <f t="shared" si="23"/>
        <v>25</v>
      </c>
    </row>
    <row r="121" spans="2:15" s="1" customFormat="1" ht="12.75" customHeight="1">
      <c r="B121" s="224" t="s">
        <v>113</v>
      </c>
      <c r="C121" s="173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5"/>
      <c r="O121" s="176"/>
    </row>
    <row r="122" spans="2:15" s="1" customFormat="1" ht="12.75" customHeight="1">
      <c r="B122" s="206" t="s">
        <v>32</v>
      </c>
      <c r="C122" s="93">
        <v>30</v>
      </c>
      <c r="D122" s="171"/>
      <c r="E122" s="171"/>
      <c r="F122" s="171"/>
      <c r="G122" s="171"/>
      <c r="H122" s="171"/>
      <c r="I122" s="171"/>
      <c r="J122" s="125"/>
      <c r="K122" s="171"/>
      <c r="L122" s="171"/>
      <c r="M122" s="171"/>
      <c r="N122" s="172"/>
      <c r="O122" s="168">
        <f aca="true" t="shared" si="24" ref="O122:O134">SUM(C122:N122)</f>
        <v>30</v>
      </c>
    </row>
    <row r="123" spans="2:15" s="1" customFormat="1" ht="12.75" customHeight="1">
      <c r="B123" s="206" t="s">
        <v>33</v>
      </c>
      <c r="C123" s="93">
        <v>100</v>
      </c>
      <c r="D123" s="161"/>
      <c r="E123" s="161"/>
      <c r="F123" s="161"/>
      <c r="G123" s="161"/>
      <c r="H123" s="161"/>
      <c r="I123" s="161"/>
      <c r="J123" s="125"/>
      <c r="K123" s="161"/>
      <c r="L123" s="162"/>
      <c r="M123" s="162"/>
      <c r="N123" s="163"/>
      <c r="O123" s="168">
        <f t="shared" si="24"/>
        <v>100</v>
      </c>
    </row>
    <row r="124" spans="2:15" s="1" customFormat="1" ht="12.75" customHeight="1">
      <c r="B124" s="206" t="s">
        <v>34</v>
      </c>
      <c r="C124" s="93">
        <v>210</v>
      </c>
      <c r="D124" s="161"/>
      <c r="E124" s="161"/>
      <c r="F124" s="161"/>
      <c r="G124" s="161"/>
      <c r="H124" s="161"/>
      <c r="I124" s="161"/>
      <c r="J124" s="125"/>
      <c r="K124" s="161"/>
      <c r="L124" s="162"/>
      <c r="M124" s="162"/>
      <c r="N124" s="163"/>
      <c r="O124" s="168">
        <f t="shared" si="24"/>
        <v>210</v>
      </c>
    </row>
    <row r="125" spans="2:15" s="1" customFormat="1" ht="12.75" customHeight="1">
      <c r="B125" s="206" t="s">
        <v>35</v>
      </c>
      <c r="C125" s="93">
        <v>110</v>
      </c>
      <c r="D125" s="161"/>
      <c r="E125" s="161"/>
      <c r="F125" s="161"/>
      <c r="G125" s="161"/>
      <c r="H125" s="161"/>
      <c r="I125" s="161"/>
      <c r="J125" s="125"/>
      <c r="K125" s="161"/>
      <c r="L125" s="162"/>
      <c r="M125" s="162"/>
      <c r="N125" s="163"/>
      <c r="O125" s="168">
        <f t="shared" si="24"/>
        <v>110</v>
      </c>
    </row>
    <row r="126" spans="2:15" s="1" customFormat="1" ht="12.75" customHeight="1">
      <c r="B126" s="206" t="s">
        <v>36</v>
      </c>
      <c r="C126" s="93">
        <v>17</v>
      </c>
      <c r="D126" s="161"/>
      <c r="E126" s="161"/>
      <c r="F126" s="161"/>
      <c r="G126" s="161"/>
      <c r="H126" s="161"/>
      <c r="I126" s="161"/>
      <c r="J126" s="125"/>
      <c r="K126" s="161"/>
      <c r="L126" s="162"/>
      <c r="M126" s="162"/>
      <c r="N126" s="163"/>
      <c r="O126" s="168">
        <f t="shared" si="24"/>
        <v>17</v>
      </c>
    </row>
    <row r="127" spans="2:15" s="1" customFormat="1" ht="12.75" customHeight="1">
      <c r="B127" s="206" t="s">
        <v>37</v>
      </c>
      <c r="C127" s="93">
        <v>380</v>
      </c>
      <c r="D127" s="161"/>
      <c r="E127" s="161"/>
      <c r="F127" s="161"/>
      <c r="G127" s="161"/>
      <c r="H127" s="161"/>
      <c r="I127" s="161"/>
      <c r="J127" s="125"/>
      <c r="K127" s="161"/>
      <c r="L127" s="162"/>
      <c r="M127" s="162"/>
      <c r="N127" s="163"/>
      <c r="O127" s="168">
        <f t="shared" si="24"/>
        <v>380</v>
      </c>
    </row>
    <row r="128" spans="2:15" s="1" customFormat="1" ht="12.75" customHeight="1">
      <c r="B128" s="206" t="s">
        <v>38</v>
      </c>
      <c r="C128" s="93">
        <v>350</v>
      </c>
      <c r="D128" s="161"/>
      <c r="E128" s="161"/>
      <c r="F128" s="161"/>
      <c r="G128" s="161"/>
      <c r="H128" s="161"/>
      <c r="I128" s="161"/>
      <c r="J128" s="125"/>
      <c r="K128" s="161"/>
      <c r="L128" s="162"/>
      <c r="M128" s="162"/>
      <c r="N128" s="163"/>
      <c r="O128" s="168">
        <f t="shared" si="24"/>
        <v>350</v>
      </c>
    </row>
    <row r="129" spans="2:15" s="1" customFormat="1" ht="12.75" customHeight="1">
      <c r="B129" s="206" t="s">
        <v>39</v>
      </c>
      <c r="C129" s="93">
        <v>500</v>
      </c>
      <c r="D129" s="161"/>
      <c r="E129" s="161"/>
      <c r="F129" s="161"/>
      <c r="G129" s="161"/>
      <c r="H129" s="161"/>
      <c r="I129" s="161"/>
      <c r="J129" s="125"/>
      <c r="K129" s="161"/>
      <c r="L129" s="162"/>
      <c r="M129" s="162"/>
      <c r="N129" s="163"/>
      <c r="O129" s="168">
        <f t="shared" si="24"/>
        <v>500</v>
      </c>
    </row>
    <row r="130" spans="2:15" s="1" customFormat="1" ht="12.75" customHeight="1">
      <c r="B130" s="206" t="s">
        <v>40</v>
      </c>
      <c r="C130" s="93">
        <v>60</v>
      </c>
      <c r="D130" s="161"/>
      <c r="E130" s="161"/>
      <c r="F130" s="161"/>
      <c r="G130" s="161"/>
      <c r="H130" s="161"/>
      <c r="I130" s="161"/>
      <c r="J130" s="125"/>
      <c r="K130" s="161"/>
      <c r="L130" s="162"/>
      <c r="M130" s="162"/>
      <c r="N130" s="163"/>
      <c r="O130" s="168">
        <f t="shared" si="24"/>
        <v>60</v>
      </c>
    </row>
    <row r="131" spans="2:15" s="1" customFormat="1" ht="12.75" customHeight="1">
      <c r="B131" s="206" t="s">
        <v>41</v>
      </c>
      <c r="C131" s="93">
        <v>430</v>
      </c>
      <c r="D131" s="161"/>
      <c r="E131" s="161"/>
      <c r="F131" s="161"/>
      <c r="G131" s="161"/>
      <c r="H131" s="161"/>
      <c r="I131" s="161"/>
      <c r="J131" s="125"/>
      <c r="K131" s="161"/>
      <c r="L131" s="162"/>
      <c r="M131" s="162"/>
      <c r="N131" s="163"/>
      <c r="O131" s="168">
        <f t="shared" si="24"/>
        <v>430</v>
      </c>
    </row>
    <row r="132" spans="2:15" s="1" customFormat="1" ht="12.75" customHeight="1">
      <c r="B132" s="206" t="s">
        <v>42</v>
      </c>
      <c r="C132" s="93">
        <v>50</v>
      </c>
      <c r="D132" s="161"/>
      <c r="E132" s="161"/>
      <c r="F132" s="161"/>
      <c r="G132" s="161"/>
      <c r="H132" s="161"/>
      <c r="I132" s="161"/>
      <c r="J132" s="125"/>
      <c r="K132" s="161"/>
      <c r="L132" s="162"/>
      <c r="M132" s="162"/>
      <c r="N132" s="163"/>
      <c r="O132" s="168">
        <f t="shared" si="24"/>
        <v>50</v>
      </c>
    </row>
    <row r="133" spans="2:15" s="1" customFormat="1" ht="12.75" customHeight="1">
      <c r="B133" s="206" t="s">
        <v>43</v>
      </c>
      <c r="C133" s="93">
        <v>30</v>
      </c>
      <c r="D133" s="161"/>
      <c r="E133" s="161"/>
      <c r="F133" s="161"/>
      <c r="G133" s="161"/>
      <c r="H133" s="161"/>
      <c r="I133" s="161"/>
      <c r="J133" s="125"/>
      <c r="K133" s="161"/>
      <c r="L133" s="162"/>
      <c r="M133" s="162"/>
      <c r="N133" s="163"/>
      <c r="O133" s="168">
        <f t="shared" si="24"/>
        <v>30</v>
      </c>
    </row>
    <row r="134" spans="2:15" s="1" customFormat="1" ht="12.75" customHeight="1">
      <c r="B134" s="206" t="s">
        <v>46</v>
      </c>
      <c r="C134" s="93">
        <v>200</v>
      </c>
      <c r="D134" s="171"/>
      <c r="E134" s="171"/>
      <c r="F134" s="171"/>
      <c r="G134" s="171"/>
      <c r="H134" s="171"/>
      <c r="I134" s="171"/>
      <c r="J134" s="125"/>
      <c r="K134" s="171"/>
      <c r="L134" s="171"/>
      <c r="M134" s="171"/>
      <c r="N134" s="172"/>
      <c r="O134" s="168">
        <f t="shared" si="24"/>
        <v>200</v>
      </c>
    </row>
    <row r="135" spans="2:15" s="1" customFormat="1" ht="12.75" customHeight="1">
      <c r="B135" s="224" t="s">
        <v>60</v>
      </c>
      <c r="C135" s="173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5"/>
      <c r="O135" s="176"/>
    </row>
    <row r="136" spans="2:15" s="1" customFormat="1" ht="12.75" customHeight="1">
      <c r="B136" s="220" t="s">
        <v>14</v>
      </c>
      <c r="C136" s="166">
        <v>60</v>
      </c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2"/>
      <c r="O136" s="168">
        <f>SUM(C136:N136)</f>
        <v>60</v>
      </c>
    </row>
    <row r="137" spans="2:15" s="1" customFormat="1" ht="12.75" customHeight="1">
      <c r="B137" s="220" t="s">
        <v>33</v>
      </c>
      <c r="C137" s="166">
        <v>75</v>
      </c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2"/>
      <c r="O137" s="168">
        <f>SUM(C137:N137)</f>
        <v>75</v>
      </c>
    </row>
    <row r="138" spans="2:15" s="1" customFormat="1" ht="12.75" customHeight="1">
      <c r="B138" s="220" t="s">
        <v>15</v>
      </c>
      <c r="C138" s="166">
        <v>160</v>
      </c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2"/>
      <c r="O138" s="168">
        <f>SUM(C138:N138)</f>
        <v>160</v>
      </c>
    </row>
    <row r="139" spans="2:15" s="1" customFormat="1" ht="12.75" customHeight="1">
      <c r="B139" s="220" t="s">
        <v>45</v>
      </c>
      <c r="C139" s="166">
        <v>250</v>
      </c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2"/>
      <c r="O139" s="168">
        <f>SUM(C139:N139)</f>
        <v>250</v>
      </c>
    </row>
    <row r="140" spans="2:15" s="1" customFormat="1" ht="12.75" customHeight="1">
      <c r="B140" s="220" t="s">
        <v>16</v>
      </c>
      <c r="C140" s="166">
        <v>50</v>
      </c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2"/>
      <c r="O140" s="168">
        <f>SUM(C140:N140)</f>
        <v>50</v>
      </c>
    </row>
    <row r="141" spans="2:15" s="1" customFormat="1" ht="12.75" customHeight="1">
      <c r="B141" s="224" t="s">
        <v>21</v>
      </c>
      <c r="C141" s="173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5"/>
      <c r="O141" s="176"/>
    </row>
    <row r="142" spans="2:15" s="1" customFormat="1" ht="12.75" customHeight="1">
      <c r="B142" s="220" t="s">
        <v>85</v>
      </c>
      <c r="C142" s="166"/>
      <c r="D142" s="171"/>
      <c r="E142" s="171"/>
      <c r="F142" s="171">
        <v>500</v>
      </c>
      <c r="G142" s="171"/>
      <c r="H142" s="171"/>
      <c r="I142" s="171"/>
      <c r="J142" s="171"/>
      <c r="K142" s="171"/>
      <c r="L142" s="171"/>
      <c r="M142" s="171"/>
      <c r="N142" s="172"/>
      <c r="O142" s="168">
        <f aca="true" t="shared" si="25" ref="O142:O151">SUM(C142:N142)</f>
        <v>500</v>
      </c>
    </row>
    <row r="143" spans="2:15" s="1" customFormat="1" ht="12.75" customHeight="1">
      <c r="B143" s="220" t="s">
        <v>86</v>
      </c>
      <c r="C143" s="166"/>
      <c r="D143" s="171"/>
      <c r="E143" s="171"/>
      <c r="F143" s="171">
        <v>60</v>
      </c>
      <c r="G143" s="171"/>
      <c r="H143" s="171"/>
      <c r="I143" s="171"/>
      <c r="J143" s="171"/>
      <c r="K143" s="171"/>
      <c r="L143" s="171"/>
      <c r="M143" s="171"/>
      <c r="N143" s="172"/>
      <c r="O143" s="168">
        <f t="shared" si="25"/>
        <v>60</v>
      </c>
    </row>
    <row r="144" spans="2:15" s="1" customFormat="1" ht="12.75" customHeight="1">
      <c r="B144" s="220" t="s">
        <v>30</v>
      </c>
      <c r="C144" s="166"/>
      <c r="D144" s="171"/>
      <c r="E144" s="171"/>
      <c r="F144" s="171">
        <v>75</v>
      </c>
      <c r="G144" s="171"/>
      <c r="H144" s="171"/>
      <c r="I144" s="171"/>
      <c r="J144" s="171"/>
      <c r="K144" s="171"/>
      <c r="L144" s="171"/>
      <c r="M144" s="171"/>
      <c r="N144" s="172"/>
      <c r="O144" s="168">
        <f t="shared" si="25"/>
        <v>75</v>
      </c>
    </row>
    <row r="145" spans="2:15" s="1" customFormat="1" ht="12.75" customHeight="1">
      <c r="B145" s="220" t="s">
        <v>31</v>
      </c>
      <c r="C145" s="166"/>
      <c r="D145" s="171"/>
      <c r="E145" s="171"/>
      <c r="F145" s="171">
        <v>30</v>
      </c>
      <c r="G145" s="171"/>
      <c r="H145" s="171"/>
      <c r="I145" s="171"/>
      <c r="J145" s="171"/>
      <c r="K145" s="171"/>
      <c r="L145" s="171"/>
      <c r="M145" s="171"/>
      <c r="N145" s="172"/>
      <c r="O145" s="168">
        <f t="shared" si="25"/>
        <v>30</v>
      </c>
    </row>
    <row r="146" spans="2:15" s="1" customFormat="1" ht="12.75" customHeight="1">
      <c r="B146" s="220" t="s">
        <v>135</v>
      </c>
      <c r="C146" s="166"/>
      <c r="D146" s="171"/>
      <c r="E146" s="171"/>
      <c r="F146" s="171">
        <v>200</v>
      </c>
      <c r="G146" s="171"/>
      <c r="H146" s="171"/>
      <c r="I146" s="171"/>
      <c r="J146" s="171"/>
      <c r="K146" s="171"/>
      <c r="L146" s="171"/>
      <c r="M146" s="171"/>
      <c r="N146" s="172"/>
      <c r="O146" s="168">
        <f t="shared" si="25"/>
        <v>200</v>
      </c>
    </row>
    <row r="147" spans="2:15" s="1" customFormat="1" ht="12.75" customHeight="1">
      <c r="B147" s="220" t="s">
        <v>137</v>
      </c>
      <c r="C147" s="166"/>
      <c r="D147" s="171"/>
      <c r="E147" s="171"/>
      <c r="F147" s="171">
        <v>100</v>
      </c>
      <c r="G147" s="171"/>
      <c r="H147" s="171"/>
      <c r="I147" s="171"/>
      <c r="J147" s="171"/>
      <c r="K147" s="171"/>
      <c r="L147" s="171"/>
      <c r="M147" s="171"/>
      <c r="N147" s="172"/>
      <c r="O147" s="168">
        <f t="shared" si="25"/>
        <v>100</v>
      </c>
    </row>
    <row r="148" spans="2:15" s="1" customFormat="1" ht="12.75" customHeight="1">
      <c r="B148" s="220" t="s">
        <v>138</v>
      </c>
      <c r="C148" s="166"/>
      <c r="D148" s="171"/>
      <c r="E148" s="171"/>
      <c r="F148" s="171">
        <v>30</v>
      </c>
      <c r="G148" s="171"/>
      <c r="H148" s="171"/>
      <c r="I148" s="171"/>
      <c r="J148" s="171"/>
      <c r="K148" s="171"/>
      <c r="L148" s="171"/>
      <c r="M148" s="171"/>
      <c r="N148" s="172"/>
      <c r="O148" s="168">
        <f t="shared" si="25"/>
        <v>30</v>
      </c>
    </row>
    <row r="149" spans="2:15" s="1" customFormat="1" ht="12.75" customHeight="1">
      <c r="B149" s="220" t="s">
        <v>45</v>
      </c>
      <c r="C149" s="166"/>
      <c r="D149" s="171"/>
      <c r="E149" s="171"/>
      <c r="F149" s="171">
        <v>200</v>
      </c>
      <c r="G149" s="171"/>
      <c r="H149" s="171"/>
      <c r="I149" s="171"/>
      <c r="J149" s="171"/>
      <c r="K149" s="171"/>
      <c r="L149" s="171"/>
      <c r="M149" s="171"/>
      <c r="N149" s="172"/>
      <c r="O149" s="168">
        <f t="shared" si="25"/>
        <v>200</v>
      </c>
    </row>
    <row r="150" spans="2:15" s="1" customFormat="1" ht="12.75" customHeight="1">
      <c r="B150" s="220" t="s">
        <v>136</v>
      </c>
      <c r="C150" s="166"/>
      <c r="D150" s="171"/>
      <c r="E150" s="171"/>
      <c r="F150" s="171">
        <v>150</v>
      </c>
      <c r="G150" s="171"/>
      <c r="H150" s="171"/>
      <c r="I150" s="171"/>
      <c r="J150" s="171"/>
      <c r="K150" s="171"/>
      <c r="L150" s="171"/>
      <c r="M150" s="171"/>
      <c r="N150" s="172"/>
      <c r="O150" s="168">
        <f t="shared" si="25"/>
        <v>150</v>
      </c>
    </row>
    <row r="151" spans="2:15" s="1" customFormat="1" ht="12.75" customHeight="1">
      <c r="B151" s="220" t="s">
        <v>22</v>
      </c>
      <c r="C151" s="166"/>
      <c r="D151" s="171"/>
      <c r="E151" s="171"/>
      <c r="F151" s="171">
        <v>200</v>
      </c>
      <c r="G151" s="171"/>
      <c r="H151" s="171"/>
      <c r="I151" s="171"/>
      <c r="J151" s="171"/>
      <c r="K151" s="171"/>
      <c r="L151" s="171"/>
      <c r="M151" s="171"/>
      <c r="N151" s="172"/>
      <c r="O151" s="168">
        <f t="shared" si="25"/>
        <v>200</v>
      </c>
    </row>
    <row r="152" spans="2:15" s="1" customFormat="1" ht="12.75" customHeight="1">
      <c r="B152" s="223" t="s">
        <v>114</v>
      </c>
      <c r="C152" s="173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5"/>
      <c r="O152" s="176"/>
    </row>
    <row r="153" spans="2:15" s="1" customFormat="1" ht="12.75" customHeight="1">
      <c r="B153" s="206" t="s">
        <v>124</v>
      </c>
      <c r="C153" s="166">
        <v>8000</v>
      </c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2"/>
      <c r="O153" s="168">
        <f aca="true" t="shared" si="26" ref="O153:O162">SUM(C153:N153)</f>
        <v>8000</v>
      </c>
    </row>
    <row r="154" spans="2:15" s="1" customFormat="1" ht="12.75" customHeight="1">
      <c r="B154" s="206" t="s">
        <v>125</v>
      </c>
      <c r="C154" s="160">
        <v>1500</v>
      </c>
      <c r="D154" s="161"/>
      <c r="E154" s="161"/>
      <c r="F154" s="161"/>
      <c r="G154" s="161"/>
      <c r="H154" s="161"/>
      <c r="I154" s="161"/>
      <c r="J154" s="161"/>
      <c r="K154" s="161"/>
      <c r="L154" s="162"/>
      <c r="M154" s="162"/>
      <c r="N154" s="163"/>
      <c r="O154" s="168">
        <f t="shared" si="26"/>
        <v>1500</v>
      </c>
    </row>
    <row r="155" spans="2:15" s="1" customFormat="1" ht="12.75" customHeight="1">
      <c r="B155" s="206" t="s">
        <v>126</v>
      </c>
      <c r="C155" s="160">
        <v>850</v>
      </c>
      <c r="D155" s="161"/>
      <c r="E155" s="161"/>
      <c r="F155" s="161"/>
      <c r="G155" s="161"/>
      <c r="H155" s="161"/>
      <c r="I155" s="161"/>
      <c r="J155" s="161"/>
      <c r="K155" s="161"/>
      <c r="L155" s="162"/>
      <c r="M155" s="162"/>
      <c r="N155" s="163"/>
      <c r="O155" s="168">
        <f t="shared" si="26"/>
        <v>850</v>
      </c>
    </row>
    <row r="156" spans="2:15" s="1" customFormat="1" ht="12.75" customHeight="1">
      <c r="B156" s="206" t="s">
        <v>127</v>
      </c>
      <c r="C156" s="160">
        <v>500</v>
      </c>
      <c r="D156" s="161"/>
      <c r="E156" s="161"/>
      <c r="F156" s="161"/>
      <c r="G156" s="161"/>
      <c r="H156" s="161"/>
      <c r="I156" s="161"/>
      <c r="J156" s="161"/>
      <c r="K156" s="161"/>
      <c r="L156" s="162"/>
      <c r="M156" s="162"/>
      <c r="N156" s="163"/>
      <c r="O156" s="168">
        <f t="shared" si="26"/>
        <v>500</v>
      </c>
    </row>
    <row r="157" spans="2:15" s="1" customFormat="1" ht="12.75" customHeight="1">
      <c r="B157" s="206" t="s">
        <v>128</v>
      </c>
      <c r="C157" s="160">
        <v>500</v>
      </c>
      <c r="D157" s="161"/>
      <c r="E157" s="161"/>
      <c r="F157" s="161"/>
      <c r="G157" s="161"/>
      <c r="H157" s="161"/>
      <c r="I157" s="161"/>
      <c r="J157" s="161"/>
      <c r="K157" s="161"/>
      <c r="L157" s="162"/>
      <c r="M157" s="162"/>
      <c r="N157" s="163"/>
      <c r="O157" s="168">
        <f t="shared" si="26"/>
        <v>500</v>
      </c>
    </row>
    <row r="158" spans="2:15" s="1" customFormat="1" ht="12.75" customHeight="1">
      <c r="B158" s="206" t="s">
        <v>129</v>
      </c>
      <c r="C158" s="160">
        <v>1500</v>
      </c>
      <c r="D158" s="161"/>
      <c r="E158" s="161"/>
      <c r="F158" s="161"/>
      <c r="G158" s="161"/>
      <c r="H158" s="161"/>
      <c r="I158" s="161"/>
      <c r="J158" s="161"/>
      <c r="K158" s="161"/>
      <c r="L158" s="162"/>
      <c r="M158" s="162"/>
      <c r="N158" s="163"/>
      <c r="O158" s="168">
        <f t="shared" si="26"/>
        <v>1500</v>
      </c>
    </row>
    <row r="159" spans="2:15" s="1" customFormat="1" ht="12.75" customHeight="1">
      <c r="B159" s="206" t="s">
        <v>130</v>
      </c>
      <c r="C159" s="160">
        <v>300</v>
      </c>
      <c r="D159" s="161"/>
      <c r="E159" s="161"/>
      <c r="F159" s="161"/>
      <c r="G159" s="161"/>
      <c r="H159" s="161"/>
      <c r="I159" s="161"/>
      <c r="J159" s="161"/>
      <c r="K159" s="161"/>
      <c r="L159" s="162"/>
      <c r="M159" s="162"/>
      <c r="N159" s="163"/>
      <c r="O159" s="168">
        <f t="shared" si="26"/>
        <v>300</v>
      </c>
    </row>
    <row r="160" spans="2:15" s="1" customFormat="1" ht="12.75" customHeight="1">
      <c r="B160" s="206" t="s">
        <v>131</v>
      </c>
      <c r="C160" s="166">
        <v>80</v>
      </c>
      <c r="D160" s="161"/>
      <c r="E160" s="161"/>
      <c r="F160" s="161"/>
      <c r="G160" s="161"/>
      <c r="H160" s="161"/>
      <c r="I160" s="161"/>
      <c r="J160" s="161"/>
      <c r="K160" s="161"/>
      <c r="L160" s="162"/>
      <c r="M160" s="162"/>
      <c r="N160" s="163"/>
      <c r="O160" s="168">
        <f t="shared" si="26"/>
        <v>80</v>
      </c>
    </row>
    <row r="161" spans="2:15" s="1" customFormat="1" ht="12.75" customHeight="1">
      <c r="B161" s="206" t="s">
        <v>100</v>
      </c>
      <c r="C161" s="166">
        <v>150</v>
      </c>
      <c r="D161" s="161"/>
      <c r="E161" s="161"/>
      <c r="F161" s="161"/>
      <c r="G161" s="161"/>
      <c r="H161" s="161"/>
      <c r="I161" s="161"/>
      <c r="J161" s="161"/>
      <c r="K161" s="161"/>
      <c r="L161" s="162"/>
      <c r="M161" s="162"/>
      <c r="N161" s="163"/>
      <c r="O161" s="168">
        <f t="shared" si="26"/>
        <v>150</v>
      </c>
    </row>
    <row r="162" spans="2:15" s="1" customFormat="1" ht="12.75" customHeight="1">
      <c r="B162" s="206" t="s">
        <v>94</v>
      </c>
      <c r="C162" s="166">
        <v>10000</v>
      </c>
      <c r="D162" s="161"/>
      <c r="E162" s="161"/>
      <c r="F162" s="161"/>
      <c r="G162" s="161"/>
      <c r="H162" s="161"/>
      <c r="I162" s="161"/>
      <c r="J162" s="161"/>
      <c r="K162" s="161"/>
      <c r="L162" s="162"/>
      <c r="M162" s="162"/>
      <c r="N162" s="163"/>
      <c r="O162" s="164">
        <f t="shared" si="26"/>
        <v>10000</v>
      </c>
    </row>
    <row r="163" spans="2:15" s="1" customFormat="1" ht="12.75" customHeight="1">
      <c r="B163" s="92"/>
      <c r="C163" s="189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4"/>
      <c r="O163" s="190"/>
    </row>
    <row r="164" spans="2:15" s="1" customFormat="1" ht="12.75" customHeight="1" thickBot="1">
      <c r="B164" s="30" t="s">
        <v>74</v>
      </c>
      <c r="C164" s="191">
        <f aca="true" t="shared" si="27" ref="C164:O164">SUM(C77:C162)</f>
        <v>40257</v>
      </c>
      <c r="D164" s="191">
        <f t="shared" si="27"/>
        <v>0</v>
      </c>
      <c r="E164" s="191">
        <f t="shared" si="27"/>
        <v>0</v>
      </c>
      <c r="F164" s="191">
        <f t="shared" si="27"/>
        <v>1545</v>
      </c>
      <c r="G164" s="191">
        <f t="shared" si="27"/>
        <v>0</v>
      </c>
      <c r="H164" s="191">
        <f t="shared" si="27"/>
        <v>0</v>
      </c>
      <c r="I164" s="191">
        <f t="shared" si="27"/>
        <v>0</v>
      </c>
      <c r="J164" s="191">
        <f t="shared" si="27"/>
        <v>0</v>
      </c>
      <c r="K164" s="191">
        <f t="shared" si="27"/>
        <v>0</v>
      </c>
      <c r="L164" s="191">
        <f t="shared" si="27"/>
        <v>0</v>
      </c>
      <c r="M164" s="191">
        <f t="shared" si="27"/>
        <v>0</v>
      </c>
      <c r="N164" s="191">
        <f t="shared" si="27"/>
        <v>0</v>
      </c>
      <c r="O164" s="192">
        <f t="shared" si="27"/>
        <v>41802</v>
      </c>
    </row>
    <row r="165" spans="14:15" s="1" customFormat="1" ht="12.75" customHeight="1">
      <c r="N165" s="20"/>
      <c r="O165" s="130"/>
    </row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</sheetData>
  <mergeCells count="1">
    <mergeCell ref="O7:O8"/>
  </mergeCells>
  <printOptions/>
  <pageMargins left="0.5" right="0.5" top="0.5" bottom="0.5" header="0" footer="0"/>
  <pageSetup fitToHeight="1" fitToWidth="1" horizontalDpi="600" verticalDpi="600" orientation="landscape" paperSize="5" scale="53"/>
  <headerFooter alignWithMargins="0">
    <oddHeader>&amp;L&amp;"Times New Roman,Bold"&amp;12New Farm Monthly Cash Flow Statement for the First Operating Year&amp;"Arial,Regular"&amp;10
&amp;R&amp;"Times New Roman,Regular"&amp;D
&amp;T
page &amp;P of &amp;N</oddHeader>
    <oddFooter>&amp;LPoppy Davis, CPA
USDA Risk Management Agency&amp;Rpage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76"/>
  <sheetViews>
    <sheetView showGridLines="0" showZeros="0" tabSelected="1" view="pageBreakPreview" zoomScale="60" workbookViewId="0" topLeftCell="A10">
      <pane xSplit="2" topLeftCell="C1" activePane="topRight" state="frozen"/>
      <selection pane="topLeft" activeCell="A1" sqref="A1"/>
      <selection pane="topRight" activeCell="B10" sqref="B10"/>
    </sheetView>
  </sheetViews>
  <sheetFormatPr defaultColWidth="11.421875" defaultRowHeight="12.75" zeroHeight="1"/>
  <cols>
    <col min="1" max="1" width="1.7109375" style="0" customWidth="1"/>
    <col min="2" max="2" width="31.28125" style="0" customWidth="1"/>
    <col min="3" max="3" width="8.8515625" style="0" customWidth="1"/>
    <col min="4" max="4" width="11.28125" style="0" bestFit="1" customWidth="1"/>
    <col min="5" max="16384" width="8.8515625" style="0" customWidth="1"/>
  </cols>
  <sheetData>
    <row r="1" spans="2:52" s="6" customFormat="1" ht="12.75" customHeight="1" thickBot="1">
      <c r="B1" s="2"/>
      <c r="C1" s="107" t="s">
        <v>149</v>
      </c>
      <c r="D1" s="108" t="s">
        <v>150</v>
      </c>
      <c r="E1" s="108" t="s">
        <v>151</v>
      </c>
      <c r="F1" s="108" t="s">
        <v>152</v>
      </c>
      <c r="G1" s="108" t="s">
        <v>153</v>
      </c>
      <c r="H1" s="108" t="s">
        <v>156</v>
      </c>
      <c r="I1" s="108" t="s">
        <v>157</v>
      </c>
      <c r="J1" s="108" t="s">
        <v>154</v>
      </c>
      <c r="K1" s="108" t="s">
        <v>158</v>
      </c>
      <c r="L1" s="108" t="s">
        <v>146</v>
      </c>
      <c r="M1" s="108" t="s">
        <v>147</v>
      </c>
      <c r="N1" s="109" t="s">
        <v>148</v>
      </c>
      <c r="O1" s="116" t="s">
        <v>77</v>
      </c>
      <c r="R1" s="110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</row>
    <row r="2" spans="2:15" s="6" customFormat="1" ht="12.75" customHeight="1" thickBot="1">
      <c r="B2" s="195" t="s">
        <v>140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/>
    </row>
    <row r="3" spans="2:14" s="1" customFormat="1" ht="12.75" customHeight="1">
      <c r="B3" s="3" t="s">
        <v>68</v>
      </c>
      <c r="C3" s="121">
        <v>1100</v>
      </c>
      <c r="D3" s="199">
        <f>+C5</f>
        <v>1100</v>
      </c>
      <c r="E3" s="199">
        <f>+D5</f>
        <v>1200</v>
      </c>
      <c r="F3" s="199">
        <f>+E5</f>
        <v>1300</v>
      </c>
      <c r="G3" s="199">
        <f aca="true" t="shared" si="0" ref="G3:N3">+F5</f>
        <v>1400</v>
      </c>
      <c r="H3" s="199">
        <f t="shared" si="0"/>
        <v>1500</v>
      </c>
      <c r="I3" s="199">
        <f t="shared" si="0"/>
        <v>1600</v>
      </c>
      <c r="J3" s="199">
        <f t="shared" si="0"/>
        <v>1700</v>
      </c>
      <c r="K3" s="199">
        <f t="shared" si="0"/>
        <v>1800</v>
      </c>
      <c r="L3" s="199">
        <f t="shared" si="0"/>
        <v>1900</v>
      </c>
      <c r="M3" s="199">
        <f t="shared" si="0"/>
        <v>2000</v>
      </c>
      <c r="N3" s="200">
        <f t="shared" si="0"/>
        <v>2100</v>
      </c>
    </row>
    <row r="4" spans="2:14" s="1" customFormat="1" ht="12.75" customHeight="1">
      <c r="B4" s="4" t="s">
        <v>70</v>
      </c>
      <c r="C4" s="106"/>
      <c r="D4" s="13">
        <f>+D29</f>
        <v>100</v>
      </c>
      <c r="E4" s="13">
        <f aca="true" t="shared" si="1" ref="E4:N4">+E29</f>
        <v>100</v>
      </c>
      <c r="F4" s="13">
        <f t="shared" si="1"/>
        <v>100</v>
      </c>
      <c r="G4" s="13">
        <f t="shared" si="1"/>
        <v>100</v>
      </c>
      <c r="H4" s="13">
        <f t="shared" si="1"/>
        <v>100</v>
      </c>
      <c r="I4" s="13">
        <f t="shared" si="1"/>
        <v>100</v>
      </c>
      <c r="J4" s="13">
        <f t="shared" si="1"/>
        <v>100</v>
      </c>
      <c r="K4" s="13">
        <f t="shared" si="1"/>
        <v>100</v>
      </c>
      <c r="L4" s="13">
        <f t="shared" si="1"/>
        <v>100</v>
      </c>
      <c r="M4" s="13">
        <f t="shared" si="1"/>
        <v>100</v>
      </c>
      <c r="N4" s="201">
        <f t="shared" si="1"/>
        <v>100</v>
      </c>
    </row>
    <row r="5" spans="2:14" s="1" customFormat="1" ht="12.75" customHeight="1" thickBot="1">
      <c r="B5" s="5" t="s">
        <v>69</v>
      </c>
      <c r="C5" s="127">
        <f aca="true" t="shared" si="2" ref="C5:N5">SUM(C3:C4)</f>
        <v>1100</v>
      </c>
      <c r="D5" s="18">
        <f t="shared" si="2"/>
        <v>1200</v>
      </c>
      <c r="E5" s="18">
        <f t="shared" si="2"/>
        <v>1300</v>
      </c>
      <c r="F5" s="18">
        <f t="shared" si="2"/>
        <v>1400</v>
      </c>
      <c r="G5" s="18">
        <f t="shared" si="2"/>
        <v>1500</v>
      </c>
      <c r="H5" s="18">
        <f t="shared" si="2"/>
        <v>1600</v>
      </c>
      <c r="I5" s="18">
        <f t="shared" si="2"/>
        <v>1700</v>
      </c>
      <c r="J5" s="18">
        <f t="shared" si="2"/>
        <v>1800</v>
      </c>
      <c r="K5" s="18">
        <f t="shared" si="2"/>
        <v>1900</v>
      </c>
      <c r="L5" s="18">
        <f t="shared" si="2"/>
        <v>2000</v>
      </c>
      <c r="M5" s="18">
        <f t="shared" si="2"/>
        <v>2100</v>
      </c>
      <c r="N5" s="202">
        <f t="shared" si="2"/>
        <v>2200</v>
      </c>
    </row>
    <row r="6" s="1" customFormat="1" ht="12.75" customHeight="1" thickBot="1"/>
    <row r="7" spans="2:15" s="6" customFormat="1" ht="12.75" customHeight="1" thickBot="1">
      <c r="B7" s="196" t="s">
        <v>80</v>
      </c>
      <c r="C7" s="7" t="s">
        <v>149</v>
      </c>
      <c r="D7" s="8" t="s">
        <v>150</v>
      </c>
      <c r="E7" s="7" t="s">
        <v>151</v>
      </c>
      <c r="F7" s="8" t="s">
        <v>152</v>
      </c>
      <c r="G7" s="7" t="s">
        <v>153</v>
      </c>
      <c r="H7" s="8" t="s">
        <v>156</v>
      </c>
      <c r="I7" s="7" t="s">
        <v>157</v>
      </c>
      <c r="J7" s="8" t="s">
        <v>154</v>
      </c>
      <c r="K7" s="7" t="s">
        <v>158</v>
      </c>
      <c r="L7" s="8" t="s">
        <v>146</v>
      </c>
      <c r="M7" s="7" t="s">
        <v>147</v>
      </c>
      <c r="N7" s="8" t="s">
        <v>148</v>
      </c>
      <c r="O7" s="226" t="s">
        <v>155</v>
      </c>
    </row>
    <row r="8" spans="2:15" s="9" customFormat="1" ht="12.75" customHeight="1">
      <c r="B8" s="10" t="s">
        <v>67</v>
      </c>
      <c r="C8" s="11">
        <v>4998</v>
      </c>
      <c r="D8" s="12">
        <f>+C17</f>
        <v>0.5</v>
      </c>
      <c r="E8" s="12">
        <f aca="true" t="shared" si="3" ref="E8:N8">D17</f>
        <v>52.5</v>
      </c>
      <c r="F8" s="12">
        <f t="shared" si="3"/>
        <v>297</v>
      </c>
      <c r="G8" s="12">
        <f t="shared" si="3"/>
        <v>329</v>
      </c>
      <c r="H8" s="12">
        <f t="shared" si="3"/>
        <v>481</v>
      </c>
      <c r="I8" s="12">
        <f t="shared" si="3"/>
        <v>385</v>
      </c>
      <c r="J8" s="12">
        <f t="shared" si="3"/>
        <v>287</v>
      </c>
      <c r="K8" s="12">
        <f>+J17</f>
        <v>229</v>
      </c>
      <c r="L8" s="12">
        <f>+K17</f>
        <v>1044</v>
      </c>
      <c r="M8" s="12">
        <f>+L17</f>
        <v>486</v>
      </c>
      <c r="N8" s="12">
        <f t="shared" si="3"/>
        <v>1178</v>
      </c>
      <c r="O8" s="227"/>
    </row>
    <row r="9" spans="2:15" s="1" customFormat="1" ht="12.75" customHeight="1">
      <c r="B9" s="4" t="s">
        <v>63</v>
      </c>
      <c r="C9" s="13">
        <f aca="true" t="shared" si="4" ref="C9:N9">+C40</f>
        <v>500</v>
      </c>
      <c r="D9" s="13">
        <f t="shared" si="4"/>
        <v>500</v>
      </c>
      <c r="E9" s="13">
        <f t="shared" si="4"/>
        <v>1400</v>
      </c>
      <c r="F9" s="13">
        <f t="shared" si="4"/>
        <v>2600</v>
      </c>
      <c r="G9" s="13">
        <f t="shared" si="4"/>
        <v>2300</v>
      </c>
      <c r="H9" s="13">
        <f t="shared" si="4"/>
        <v>4800</v>
      </c>
      <c r="I9" s="13">
        <f t="shared" si="4"/>
        <v>7200</v>
      </c>
      <c r="J9" s="13">
        <f t="shared" si="4"/>
        <v>9600</v>
      </c>
      <c r="K9" s="13">
        <f t="shared" si="4"/>
        <v>10400</v>
      </c>
      <c r="L9" s="13">
        <f t="shared" si="4"/>
        <v>9600</v>
      </c>
      <c r="M9" s="13">
        <f t="shared" si="4"/>
        <v>9400</v>
      </c>
      <c r="N9" s="13">
        <f t="shared" si="4"/>
        <v>4700</v>
      </c>
      <c r="O9" s="14">
        <f>SUM(C9:N9)+C8</f>
        <v>67998</v>
      </c>
    </row>
    <row r="10" spans="2:15" s="1" customFormat="1" ht="12.75" customHeight="1">
      <c r="B10" s="4" t="s">
        <v>88</v>
      </c>
      <c r="C10" s="13">
        <f aca="true" t="shared" si="5" ref="C10:N10">-C75</f>
        <v>-7697.5</v>
      </c>
      <c r="D10" s="13">
        <f t="shared" si="5"/>
        <v>-2148</v>
      </c>
      <c r="E10" s="13">
        <f t="shared" si="5"/>
        <v>-2855.5</v>
      </c>
      <c r="F10" s="13">
        <f t="shared" si="5"/>
        <v>-3768</v>
      </c>
      <c r="G10" s="13">
        <f t="shared" si="5"/>
        <v>-3348</v>
      </c>
      <c r="H10" s="13">
        <f t="shared" si="5"/>
        <v>-4596</v>
      </c>
      <c r="I10" s="13">
        <f t="shared" si="5"/>
        <v>-3498</v>
      </c>
      <c r="J10" s="13">
        <f t="shared" si="5"/>
        <v>-4858</v>
      </c>
      <c r="K10" s="13">
        <f t="shared" si="5"/>
        <v>-3785</v>
      </c>
      <c r="L10" s="13">
        <f t="shared" si="5"/>
        <v>-3358</v>
      </c>
      <c r="M10" s="13">
        <f t="shared" si="5"/>
        <v>-2408</v>
      </c>
      <c r="N10" s="13">
        <f t="shared" si="5"/>
        <v>-2770</v>
      </c>
      <c r="O10" s="14">
        <f aca="true" t="shared" si="6" ref="O10:O16">SUM(C10:N10)</f>
        <v>-45090</v>
      </c>
    </row>
    <row r="11" spans="2:15" s="34" customFormat="1" ht="12.75" customHeight="1">
      <c r="B11" s="15" t="s">
        <v>18</v>
      </c>
      <c r="C11" s="102">
        <f aca="true" t="shared" si="7" ref="C11:O11">SUM(C9:C10)</f>
        <v>-7197.5</v>
      </c>
      <c r="D11" s="102">
        <f t="shared" si="7"/>
        <v>-1648</v>
      </c>
      <c r="E11" s="102">
        <f t="shared" si="7"/>
        <v>-1455.5</v>
      </c>
      <c r="F11" s="102">
        <f t="shared" si="7"/>
        <v>-1168</v>
      </c>
      <c r="G11" s="102">
        <f t="shared" si="7"/>
        <v>-1048</v>
      </c>
      <c r="H11" s="102">
        <f t="shared" si="7"/>
        <v>204</v>
      </c>
      <c r="I11" s="102">
        <f t="shared" si="7"/>
        <v>3702</v>
      </c>
      <c r="J11" s="102">
        <f t="shared" si="7"/>
        <v>4742</v>
      </c>
      <c r="K11" s="102">
        <f t="shared" si="7"/>
        <v>6615</v>
      </c>
      <c r="L11" s="102">
        <f t="shared" si="7"/>
        <v>6242</v>
      </c>
      <c r="M11" s="102">
        <f t="shared" si="7"/>
        <v>6992</v>
      </c>
      <c r="N11" s="102">
        <f t="shared" si="7"/>
        <v>1930</v>
      </c>
      <c r="O11" s="14">
        <f t="shared" si="7"/>
        <v>22908</v>
      </c>
    </row>
    <row r="12" spans="2:15" s="1" customFormat="1" ht="12.75" customHeight="1">
      <c r="B12" s="4" t="s">
        <v>139</v>
      </c>
      <c r="C12" s="13">
        <f>+C22</f>
        <v>4000</v>
      </c>
      <c r="D12" s="13">
        <f>+D22</f>
        <v>3500</v>
      </c>
      <c r="E12" s="13">
        <f aca="true" t="shared" si="8" ref="E12:N12">+E22</f>
        <v>3500</v>
      </c>
      <c r="F12" s="13">
        <f t="shared" si="8"/>
        <v>3000</v>
      </c>
      <c r="G12" s="13">
        <f t="shared" si="8"/>
        <v>3000</v>
      </c>
      <c r="H12" s="13">
        <f t="shared" si="8"/>
        <v>1500</v>
      </c>
      <c r="I12" s="13">
        <f t="shared" si="8"/>
        <v>0</v>
      </c>
      <c r="J12" s="13">
        <f t="shared" si="8"/>
        <v>0</v>
      </c>
      <c r="K12" s="13">
        <f t="shared" si="8"/>
        <v>0</v>
      </c>
      <c r="L12" s="13">
        <f t="shared" si="8"/>
        <v>0</v>
      </c>
      <c r="M12" s="13">
        <f t="shared" si="8"/>
        <v>0</v>
      </c>
      <c r="N12" s="13">
        <f t="shared" si="8"/>
        <v>0</v>
      </c>
      <c r="O12" s="14">
        <f t="shared" si="6"/>
        <v>18500</v>
      </c>
    </row>
    <row r="13" spans="2:15" s="34" customFormat="1" ht="12.75" customHeight="1">
      <c r="B13" s="15" t="s">
        <v>75</v>
      </c>
      <c r="C13" s="102">
        <f aca="true" t="shared" si="9" ref="C13:H13">SUM(C8+C11+C12)</f>
        <v>1800.5</v>
      </c>
      <c r="D13" s="102">
        <f t="shared" si="9"/>
        <v>1852.5</v>
      </c>
      <c r="E13" s="102">
        <f t="shared" si="9"/>
        <v>2097</v>
      </c>
      <c r="F13" s="102">
        <f t="shared" si="9"/>
        <v>2129</v>
      </c>
      <c r="G13" s="102">
        <f t="shared" si="9"/>
        <v>2281</v>
      </c>
      <c r="H13" s="102">
        <f t="shared" si="9"/>
        <v>2185</v>
      </c>
      <c r="I13" s="102">
        <f aca="true" t="shared" si="10" ref="I13:O13">SUM(I8+I11+I12)</f>
        <v>4087</v>
      </c>
      <c r="J13" s="102">
        <f t="shared" si="10"/>
        <v>5029</v>
      </c>
      <c r="K13" s="102">
        <f t="shared" si="10"/>
        <v>6844</v>
      </c>
      <c r="L13" s="102">
        <f t="shared" si="10"/>
        <v>7286</v>
      </c>
      <c r="M13" s="102">
        <f t="shared" si="10"/>
        <v>7478</v>
      </c>
      <c r="N13" s="102">
        <f t="shared" si="10"/>
        <v>3108</v>
      </c>
      <c r="O13" s="102">
        <f t="shared" si="10"/>
        <v>41408</v>
      </c>
    </row>
    <row r="14" spans="2:15" s="1" customFormat="1" ht="12.75" customHeight="1">
      <c r="B14" s="4" t="s">
        <v>65</v>
      </c>
      <c r="C14" s="16">
        <f aca="true" t="shared" si="11" ref="C14:N14">-C33</f>
        <v>-500</v>
      </c>
      <c r="D14" s="16">
        <f t="shared" si="11"/>
        <v>-500</v>
      </c>
      <c r="E14" s="16">
        <f t="shared" si="11"/>
        <v>-500</v>
      </c>
      <c r="F14" s="16">
        <f t="shared" si="11"/>
        <v>-500</v>
      </c>
      <c r="G14" s="16">
        <f t="shared" si="11"/>
        <v>-500</v>
      </c>
      <c r="H14" s="16">
        <f t="shared" si="11"/>
        <v>-500</v>
      </c>
      <c r="I14" s="16">
        <f t="shared" si="11"/>
        <v>-2500</v>
      </c>
      <c r="J14" s="16">
        <f t="shared" si="11"/>
        <v>-3500</v>
      </c>
      <c r="K14" s="16">
        <f t="shared" si="11"/>
        <v>-4500</v>
      </c>
      <c r="L14" s="16">
        <f t="shared" si="11"/>
        <v>-5500</v>
      </c>
      <c r="M14" s="16">
        <f t="shared" si="11"/>
        <v>-5000</v>
      </c>
      <c r="N14" s="16">
        <f t="shared" si="11"/>
        <v>-500</v>
      </c>
      <c r="O14" s="14">
        <f t="shared" si="6"/>
        <v>-24500</v>
      </c>
    </row>
    <row r="15" spans="2:15" s="1" customFormat="1" ht="12.75" customHeight="1">
      <c r="B15" s="4" t="s">
        <v>64</v>
      </c>
      <c r="C15" s="16">
        <f aca="true" t="shared" si="12" ref="C15:N15">-C27</f>
        <v>-1200</v>
      </c>
      <c r="D15" s="16">
        <f t="shared" si="12"/>
        <v>-1200</v>
      </c>
      <c r="E15" s="16">
        <f t="shared" si="12"/>
        <v>-1200</v>
      </c>
      <c r="F15" s="16">
        <f t="shared" si="12"/>
        <v>-1200</v>
      </c>
      <c r="G15" s="16">
        <f t="shared" si="12"/>
        <v>-1200</v>
      </c>
      <c r="H15" s="16">
        <f t="shared" si="12"/>
        <v>-1200</v>
      </c>
      <c r="I15" s="16">
        <f t="shared" si="12"/>
        <v>-1200</v>
      </c>
      <c r="J15" s="16">
        <f t="shared" si="12"/>
        <v>-1200</v>
      </c>
      <c r="K15" s="16">
        <f t="shared" si="12"/>
        <v>-1200</v>
      </c>
      <c r="L15" s="16">
        <f t="shared" si="12"/>
        <v>-1200</v>
      </c>
      <c r="M15" s="16">
        <f t="shared" si="12"/>
        <v>-1200</v>
      </c>
      <c r="N15" s="16">
        <f t="shared" si="12"/>
        <v>-1200</v>
      </c>
      <c r="O15" s="14">
        <f t="shared" si="6"/>
        <v>-14400</v>
      </c>
    </row>
    <row r="16" spans="2:15" s="1" customFormat="1" ht="12.75" customHeight="1">
      <c r="B16" s="4" t="s">
        <v>66</v>
      </c>
      <c r="C16" s="16">
        <f>-C29</f>
        <v>-100</v>
      </c>
      <c r="D16" s="16">
        <f aca="true" t="shared" si="13" ref="D16:N16">-D29</f>
        <v>-100</v>
      </c>
      <c r="E16" s="16">
        <f t="shared" si="13"/>
        <v>-100</v>
      </c>
      <c r="F16" s="16">
        <f t="shared" si="13"/>
        <v>-100</v>
      </c>
      <c r="G16" s="16">
        <f t="shared" si="13"/>
        <v>-100</v>
      </c>
      <c r="H16" s="16">
        <f t="shared" si="13"/>
        <v>-100</v>
      </c>
      <c r="I16" s="16">
        <f t="shared" si="13"/>
        <v>-100</v>
      </c>
      <c r="J16" s="16">
        <f t="shared" si="13"/>
        <v>-100</v>
      </c>
      <c r="K16" s="16">
        <f t="shared" si="13"/>
        <v>-100</v>
      </c>
      <c r="L16" s="16">
        <f t="shared" si="13"/>
        <v>-100</v>
      </c>
      <c r="M16" s="16">
        <f t="shared" si="13"/>
        <v>-100</v>
      </c>
      <c r="N16" s="16">
        <f t="shared" si="13"/>
        <v>-100</v>
      </c>
      <c r="O16" s="14">
        <f t="shared" si="6"/>
        <v>-1200</v>
      </c>
    </row>
    <row r="17" spans="2:15" s="1" customFormat="1" ht="12.75" customHeight="1" thickBot="1">
      <c r="B17" s="17" t="s">
        <v>87</v>
      </c>
      <c r="C17" s="18">
        <f aca="true" t="shared" si="14" ref="C17:N17">SUM(C13:C16)</f>
        <v>0.5</v>
      </c>
      <c r="D17" s="18">
        <f t="shared" si="14"/>
        <v>52.5</v>
      </c>
      <c r="E17" s="18">
        <f t="shared" si="14"/>
        <v>297</v>
      </c>
      <c r="F17" s="18">
        <f t="shared" si="14"/>
        <v>329</v>
      </c>
      <c r="G17" s="18">
        <f t="shared" si="14"/>
        <v>481</v>
      </c>
      <c r="H17" s="18">
        <f t="shared" si="14"/>
        <v>385</v>
      </c>
      <c r="I17" s="18">
        <f t="shared" si="14"/>
        <v>287</v>
      </c>
      <c r="J17" s="18">
        <f t="shared" si="14"/>
        <v>229</v>
      </c>
      <c r="K17" s="18">
        <f t="shared" si="14"/>
        <v>1044</v>
      </c>
      <c r="L17" s="18">
        <f t="shared" si="14"/>
        <v>486</v>
      </c>
      <c r="M17" s="18">
        <f t="shared" si="14"/>
        <v>1178</v>
      </c>
      <c r="N17" s="18">
        <f t="shared" si="14"/>
        <v>1308</v>
      </c>
      <c r="O17" s="18">
        <f>SUM(O13:O16)</f>
        <v>1308</v>
      </c>
    </row>
    <row r="18" s="1" customFormat="1" ht="12.75" customHeight="1"/>
    <row r="19" spans="2:15" s="19" customFormat="1" ht="12.75" customHeight="1" thickBot="1">
      <c r="B19" s="195" t="s">
        <v>141</v>
      </c>
      <c r="N19" s="20"/>
      <c r="O19" s="21"/>
    </row>
    <row r="20" spans="2:15" s="19" customFormat="1" ht="12.75" customHeight="1">
      <c r="B20" s="22" t="s">
        <v>89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>
        <f>SUM(C20:N20)</f>
        <v>0</v>
      </c>
    </row>
    <row r="21" spans="2:15" s="19" customFormat="1" ht="12.75" customHeight="1">
      <c r="B21" s="26" t="s">
        <v>1</v>
      </c>
      <c r="C21" s="27">
        <v>4000</v>
      </c>
      <c r="D21" s="28">
        <v>3500</v>
      </c>
      <c r="E21" s="28">
        <v>3500</v>
      </c>
      <c r="F21" s="28">
        <v>3000</v>
      </c>
      <c r="G21" s="28">
        <v>3000</v>
      </c>
      <c r="H21" s="28">
        <v>1500</v>
      </c>
      <c r="I21" s="28" t="s">
        <v>76</v>
      </c>
      <c r="J21" s="28" t="s">
        <v>76</v>
      </c>
      <c r="K21" s="28" t="s">
        <v>76</v>
      </c>
      <c r="L21" s="28" t="s">
        <v>76</v>
      </c>
      <c r="M21" s="28" t="s">
        <v>76</v>
      </c>
      <c r="N21" s="28" t="s">
        <v>76</v>
      </c>
      <c r="O21" s="29">
        <f>SUM(C21:N21)</f>
        <v>18500</v>
      </c>
    </row>
    <row r="22" spans="2:15" s="19" customFormat="1" ht="12.75" customHeight="1" thickBot="1">
      <c r="B22" s="30" t="s">
        <v>116</v>
      </c>
      <c r="C22" s="31">
        <f aca="true" t="shared" si="15" ref="C22:O22">SUM(C20:C21)</f>
        <v>4000</v>
      </c>
      <c r="D22" s="32">
        <f t="shared" si="15"/>
        <v>3500</v>
      </c>
      <c r="E22" s="32">
        <f t="shared" si="15"/>
        <v>3500</v>
      </c>
      <c r="F22" s="32">
        <f t="shared" si="15"/>
        <v>3000</v>
      </c>
      <c r="G22" s="32">
        <f t="shared" si="15"/>
        <v>3000</v>
      </c>
      <c r="H22" s="32">
        <f t="shared" si="15"/>
        <v>1500</v>
      </c>
      <c r="I22" s="32">
        <f t="shared" si="15"/>
        <v>0</v>
      </c>
      <c r="J22" s="32">
        <f t="shared" si="15"/>
        <v>0</v>
      </c>
      <c r="K22" s="32">
        <f t="shared" si="15"/>
        <v>0</v>
      </c>
      <c r="L22" s="32">
        <f t="shared" si="15"/>
        <v>0</v>
      </c>
      <c r="M22" s="32">
        <f t="shared" si="15"/>
        <v>0</v>
      </c>
      <c r="N22" s="32">
        <f t="shared" si="15"/>
        <v>0</v>
      </c>
      <c r="O22" s="33">
        <f t="shared" si="15"/>
        <v>18500</v>
      </c>
    </row>
    <row r="23" spans="2:15" s="19" customFormat="1" ht="12.7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</row>
    <row r="24" spans="2:14" s="6" customFormat="1" ht="12.75" customHeight="1" thickBot="1">
      <c r="B24" s="2" t="s">
        <v>142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38"/>
    </row>
    <row r="25" spans="2:15" s="19" customFormat="1" ht="12.75" customHeight="1">
      <c r="B25" s="52" t="s">
        <v>160</v>
      </c>
      <c r="C25" s="39">
        <v>1000</v>
      </c>
      <c r="D25" s="40">
        <v>1000</v>
      </c>
      <c r="E25" s="40">
        <v>1000</v>
      </c>
      <c r="F25" s="40">
        <v>1000</v>
      </c>
      <c r="G25" s="40">
        <v>1000</v>
      </c>
      <c r="H25" s="40">
        <v>1000</v>
      </c>
      <c r="I25" s="40">
        <v>1000</v>
      </c>
      <c r="J25" s="40">
        <v>1000</v>
      </c>
      <c r="K25" s="40">
        <v>1000</v>
      </c>
      <c r="L25" s="40">
        <v>1000</v>
      </c>
      <c r="M25" s="40">
        <v>1000</v>
      </c>
      <c r="N25" s="40">
        <v>1000</v>
      </c>
      <c r="O25" s="41">
        <f aca="true" t="shared" si="16" ref="O25:O69">SUM(C25:N25)</f>
        <v>12000</v>
      </c>
    </row>
    <row r="26" spans="2:15" s="19" customFormat="1" ht="12.75" customHeight="1">
      <c r="B26" s="111" t="s">
        <v>97</v>
      </c>
      <c r="C26" s="42">
        <v>200</v>
      </c>
      <c r="D26" s="43">
        <v>200</v>
      </c>
      <c r="E26" s="43">
        <v>200</v>
      </c>
      <c r="F26" s="43">
        <v>200</v>
      </c>
      <c r="G26" s="43">
        <v>200</v>
      </c>
      <c r="H26" s="43">
        <v>200</v>
      </c>
      <c r="I26" s="43">
        <v>200</v>
      </c>
      <c r="J26" s="43">
        <v>200</v>
      </c>
      <c r="K26" s="43">
        <v>200</v>
      </c>
      <c r="L26" s="43">
        <v>200</v>
      </c>
      <c r="M26" s="43">
        <v>200</v>
      </c>
      <c r="N26" s="43">
        <v>200</v>
      </c>
      <c r="O26" s="44">
        <f>SUM(C26:N26)</f>
        <v>2400</v>
      </c>
    </row>
    <row r="27" spans="2:15" s="34" customFormat="1" ht="12.75" customHeight="1">
      <c r="B27" s="112" t="s">
        <v>71</v>
      </c>
      <c r="C27" s="45">
        <f>SUM(C25:C26)</f>
        <v>1200</v>
      </c>
      <c r="D27" s="46">
        <f>SUM(D25:D26)</f>
        <v>1200</v>
      </c>
      <c r="E27" s="46">
        <f aca="true" t="shared" si="17" ref="E27:O27">SUM(E25:E26)</f>
        <v>1200</v>
      </c>
      <c r="F27" s="46">
        <f t="shared" si="17"/>
        <v>1200</v>
      </c>
      <c r="G27" s="46">
        <f t="shared" si="17"/>
        <v>1200</v>
      </c>
      <c r="H27" s="197">
        <f t="shared" si="17"/>
        <v>1200</v>
      </c>
      <c r="I27" s="197">
        <f t="shared" si="17"/>
        <v>1200</v>
      </c>
      <c r="J27" s="197">
        <f t="shared" si="17"/>
        <v>1200</v>
      </c>
      <c r="K27" s="197">
        <f t="shared" si="17"/>
        <v>1200</v>
      </c>
      <c r="L27" s="197">
        <f t="shared" si="17"/>
        <v>1200</v>
      </c>
      <c r="M27" s="197">
        <f t="shared" si="17"/>
        <v>1200</v>
      </c>
      <c r="N27" s="197">
        <f t="shared" si="17"/>
        <v>1200</v>
      </c>
      <c r="O27" s="197">
        <f t="shared" si="17"/>
        <v>14400</v>
      </c>
    </row>
    <row r="28" spans="2:15" s="19" customFormat="1" ht="12.75" customHeight="1">
      <c r="B28" s="11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</row>
    <row r="29" spans="2:15" s="34" customFormat="1" ht="12.75" customHeight="1">
      <c r="B29" s="112" t="s">
        <v>165</v>
      </c>
      <c r="C29" s="45">
        <v>100</v>
      </c>
      <c r="D29" s="46">
        <v>100</v>
      </c>
      <c r="E29" s="46">
        <v>100</v>
      </c>
      <c r="F29" s="46">
        <v>100</v>
      </c>
      <c r="G29" s="46">
        <v>100</v>
      </c>
      <c r="H29" s="46">
        <v>100</v>
      </c>
      <c r="I29" s="46">
        <v>100</v>
      </c>
      <c r="J29" s="46">
        <v>100</v>
      </c>
      <c r="K29" s="46">
        <v>100</v>
      </c>
      <c r="L29" s="46">
        <v>100</v>
      </c>
      <c r="M29" s="46">
        <v>100</v>
      </c>
      <c r="N29" s="46">
        <v>100</v>
      </c>
      <c r="O29" s="47">
        <f>SUM(C29:N29)</f>
        <v>1200</v>
      </c>
    </row>
    <row r="30" spans="2:15" s="19" customFormat="1" ht="12.75" customHeight="1">
      <c r="B30" s="113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2:15" s="19" customFormat="1" ht="12.75" customHeight="1">
      <c r="B31" s="113" t="s">
        <v>90</v>
      </c>
      <c r="C31" s="42">
        <v>500</v>
      </c>
      <c r="D31" s="43">
        <v>500</v>
      </c>
      <c r="E31" s="43">
        <v>500</v>
      </c>
      <c r="F31" s="43">
        <v>500</v>
      </c>
      <c r="G31" s="43">
        <v>500</v>
      </c>
      <c r="H31" s="43">
        <v>500</v>
      </c>
      <c r="I31" s="43">
        <v>500</v>
      </c>
      <c r="J31" s="43">
        <v>500</v>
      </c>
      <c r="K31" s="43">
        <v>500</v>
      </c>
      <c r="L31" s="43">
        <v>500</v>
      </c>
      <c r="M31" s="43">
        <v>500</v>
      </c>
      <c r="N31" s="43">
        <v>500</v>
      </c>
      <c r="O31" s="44">
        <f>SUM(C31:N31)</f>
        <v>6000</v>
      </c>
    </row>
    <row r="32" spans="2:15" s="19" customFormat="1" ht="12.75" customHeight="1" thickBot="1">
      <c r="B32" s="114" t="s">
        <v>2</v>
      </c>
      <c r="C32" s="48"/>
      <c r="D32" s="49"/>
      <c r="E32" s="49"/>
      <c r="F32" s="49"/>
      <c r="G32" s="49"/>
      <c r="H32" s="49"/>
      <c r="I32" s="49">
        <v>2000</v>
      </c>
      <c r="J32" s="49">
        <v>3000</v>
      </c>
      <c r="K32" s="49">
        <v>4000</v>
      </c>
      <c r="L32" s="49">
        <v>5000</v>
      </c>
      <c r="M32" s="49">
        <v>4500</v>
      </c>
      <c r="N32" s="49"/>
      <c r="O32" s="44">
        <f>SUM(I32:N32)</f>
        <v>18500</v>
      </c>
    </row>
    <row r="33" spans="2:15" s="34" customFormat="1" ht="12.75" customHeight="1" thickBot="1">
      <c r="B33" s="115" t="s">
        <v>72</v>
      </c>
      <c r="C33" s="50">
        <f>SUM(C31:C32)</f>
        <v>500</v>
      </c>
      <c r="D33" s="51">
        <f>SUM(D31:D32)</f>
        <v>500</v>
      </c>
      <c r="E33" s="51">
        <f aca="true" t="shared" si="18" ref="E33:O33">SUM(E31:E32)</f>
        <v>500</v>
      </c>
      <c r="F33" s="51">
        <f t="shared" si="18"/>
        <v>500</v>
      </c>
      <c r="G33" s="51">
        <f t="shared" si="18"/>
        <v>500</v>
      </c>
      <c r="H33" s="198">
        <f t="shared" si="18"/>
        <v>500</v>
      </c>
      <c r="I33" s="198">
        <f t="shared" si="18"/>
        <v>2500</v>
      </c>
      <c r="J33" s="198">
        <f t="shared" si="18"/>
        <v>3500</v>
      </c>
      <c r="K33" s="198">
        <f t="shared" si="18"/>
        <v>4500</v>
      </c>
      <c r="L33" s="198">
        <f t="shared" si="18"/>
        <v>5500</v>
      </c>
      <c r="M33" s="198">
        <f t="shared" si="18"/>
        <v>5000</v>
      </c>
      <c r="N33" s="198">
        <f t="shared" si="18"/>
        <v>500</v>
      </c>
      <c r="O33" s="198">
        <f t="shared" si="18"/>
        <v>24500</v>
      </c>
    </row>
    <row r="34" s="19" customFormat="1" ht="12"/>
    <row r="35" s="19" customFormat="1" ht="12.75" customHeight="1" thickBot="1">
      <c r="B35" s="194" t="s">
        <v>27</v>
      </c>
    </row>
    <row r="36" spans="2:15" s="19" customFormat="1" ht="12.75" customHeight="1">
      <c r="B36" s="203" t="s">
        <v>161</v>
      </c>
      <c r="C36" s="53">
        <v>500</v>
      </c>
      <c r="D36" s="54">
        <v>500</v>
      </c>
      <c r="E36" s="54">
        <v>1000</v>
      </c>
      <c r="F36" s="54">
        <v>1000</v>
      </c>
      <c r="G36" s="54">
        <v>800</v>
      </c>
      <c r="H36" s="54">
        <v>1200</v>
      </c>
      <c r="I36" s="54">
        <v>2400</v>
      </c>
      <c r="J36" s="54">
        <v>2800</v>
      </c>
      <c r="K36" s="54">
        <v>3200</v>
      </c>
      <c r="L36" s="55">
        <v>3200</v>
      </c>
      <c r="M36" s="55">
        <v>3200</v>
      </c>
      <c r="N36" s="54">
        <v>1500</v>
      </c>
      <c r="O36" s="56">
        <f>SUM(C36:N36)</f>
        <v>21300</v>
      </c>
    </row>
    <row r="37" spans="2:15" s="19" customFormat="1" ht="12.75" customHeight="1">
      <c r="B37" s="204" t="s">
        <v>162</v>
      </c>
      <c r="C37" s="57">
        <v>0</v>
      </c>
      <c r="D37" s="58">
        <v>0</v>
      </c>
      <c r="E37" s="58">
        <v>400</v>
      </c>
      <c r="F37" s="58">
        <v>600</v>
      </c>
      <c r="G37" s="58">
        <v>400</v>
      </c>
      <c r="H37" s="58">
        <v>800</v>
      </c>
      <c r="I37" s="58">
        <v>1200</v>
      </c>
      <c r="J37" s="58">
        <v>1600</v>
      </c>
      <c r="K37" s="58">
        <v>2000</v>
      </c>
      <c r="L37" s="59">
        <v>2000</v>
      </c>
      <c r="M37" s="59">
        <v>2000</v>
      </c>
      <c r="N37" s="58">
        <v>1000</v>
      </c>
      <c r="O37" s="60">
        <f>SUM(C37:N37)</f>
        <v>12000</v>
      </c>
    </row>
    <row r="38" spans="2:15" s="19" customFormat="1" ht="12.75" customHeight="1">
      <c r="B38" s="204" t="s">
        <v>163</v>
      </c>
      <c r="C38" s="57">
        <v>0</v>
      </c>
      <c r="D38" s="58">
        <v>0</v>
      </c>
      <c r="E38" s="58">
        <v>0</v>
      </c>
      <c r="F38" s="58">
        <v>800</v>
      </c>
      <c r="G38" s="58">
        <v>800</v>
      </c>
      <c r="H38" s="58">
        <v>2400</v>
      </c>
      <c r="I38" s="58">
        <v>3200</v>
      </c>
      <c r="J38" s="58">
        <v>4800</v>
      </c>
      <c r="K38" s="58">
        <v>4800</v>
      </c>
      <c r="L38" s="59">
        <v>4000</v>
      </c>
      <c r="M38" s="59">
        <v>4000</v>
      </c>
      <c r="N38" s="58">
        <v>2000</v>
      </c>
      <c r="O38" s="60">
        <f>SUM(C38:N38)</f>
        <v>26800</v>
      </c>
    </row>
    <row r="39" spans="2:15" s="19" customFormat="1" ht="12.75" customHeight="1">
      <c r="B39" s="204" t="s">
        <v>159</v>
      </c>
      <c r="C39" s="57">
        <v>0</v>
      </c>
      <c r="D39" s="58">
        <v>0</v>
      </c>
      <c r="E39" s="58">
        <v>0</v>
      </c>
      <c r="F39" s="58">
        <v>200</v>
      </c>
      <c r="G39" s="58">
        <v>300</v>
      </c>
      <c r="H39" s="58">
        <v>400</v>
      </c>
      <c r="I39" s="58">
        <v>400</v>
      </c>
      <c r="J39" s="58">
        <v>400</v>
      </c>
      <c r="K39" s="58">
        <v>400</v>
      </c>
      <c r="L39" s="59">
        <v>400</v>
      </c>
      <c r="M39" s="59">
        <v>200</v>
      </c>
      <c r="N39" s="58">
        <v>200</v>
      </c>
      <c r="O39" s="61">
        <f>SUM(C39:N39)</f>
        <v>2900</v>
      </c>
    </row>
    <row r="40" spans="2:15" s="19" customFormat="1" ht="12.75" customHeight="1" thickBot="1">
      <c r="B40" s="62" t="s">
        <v>116</v>
      </c>
      <c r="C40" s="63">
        <f>SUM(C36:C39)</f>
        <v>500</v>
      </c>
      <c r="D40" s="63">
        <f>SUM(D36:D39)</f>
        <v>500</v>
      </c>
      <c r="E40" s="63">
        <f>SUM(E36:E39)</f>
        <v>1400</v>
      </c>
      <c r="F40" s="64">
        <f aca="true" t="shared" si="19" ref="F40:O40">SUM(F36:F39)</f>
        <v>2600</v>
      </c>
      <c r="G40" s="64">
        <f t="shared" si="19"/>
        <v>2300</v>
      </c>
      <c r="H40" s="64">
        <f t="shared" si="19"/>
        <v>4800</v>
      </c>
      <c r="I40" s="64">
        <f t="shared" si="19"/>
        <v>7200</v>
      </c>
      <c r="J40" s="64">
        <f t="shared" si="19"/>
        <v>9600</v>
      </c>
      <c r="K40" s="64">
        <f t="shared" si="19"/>
        <v>10400</v>
      </c>
      <c r="L40" s="64">
        <f t="shared" si="19"/>
        <v>9600</v>
      </c>
      <c r="M40" s="65">
        <f t="shared" si="19"/>
        <v>9400</v>
      </c>
      <c r="N40" s="66">
        <f t="shared" si="19"/>
        <v>4700</v>
      </c>
      <c r="O40" s="66">
        <f t="shared" si="19"/>
        <v>63000</v>
      </c>
    </row>
    <row r="41" spans="2:15" s="19" customFormat="1" ht="12.75" customHeight="1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  <c r="O41" s="70"/>
    </row>
    <row r="42" spans="2:15" s="19" customFormat="1" ht="12.75" customHeight="1" thickBot="1">
      <c r="B42" s="194" t="s">
        <v>28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70"/>
    </row>
    <row r="43" spans="2:15" s="19" customFormat="1" ht="12.75" customHeight="1">
      <c r="B43" s="203" t="s">
        <v>95</v>
      </c>
      <c r="C43" s="71">
        <v>1120</v>
      </c>
      <c r="D43" s="72">
        <v>1120</v>
      </c>
      <c r="E43" s="72">
        <v>1120</v>
      </c>
      <c r="F43" s="72">
        <v>1120</v>
      </c>
      <c r="G43" s="72">
        <v>1920</v>
      </c>
      <c r="H43" s="72">
        <v>1920</v>
      </c>
      <c r="I43" s="72">
        <v>1920</v>
      </c>
      <c r="J43" s="72">
        <v>1920</v>
      </c>
      <c r="K43" s="72">
        <v>1920</v>
      </c>
      <c r="L43" s="73">
        <v>1280</v>
      </c>
      <c r="M43" s="73">
        <v>1120</v>
      </c>
      <c r="N43" s="73">
        <v>1120</v>
      </c>
      <c r="O43" s="74">
        <f t="shared" si="16"/>
        <v>17600</v>
      </c>
    </row>
    <row r="44" spans="2:15" s="19" customFormat="1" ht="12.75" customHeight="1">
      <c r="B44" s="204" t="s">
        <v>96</v>
      </c>
      <c r="C44" s="75"/>
      <c r="D44" s="76"/>
      <c r="E44" s="76"/>
      <c r="F44" s="76"/>
      <c r="G44" s="76">
        <v>600</v>
      </c>
      <c r="H44" s="76">
        <v>600</v>
      </c>
      <c r="I44" s="76">
        <v>600</v>
      </c>
      <c r="J44" s="76">
        <v>600</v>
      </c>
      <c r="K44" s="76">
        <v>600</v>
      </c>
      <c r="L44" s="77">
        <v>600</v>
      </c>
      <c r="M44" s="77">
        <v>600</v>
      </c>
      <c r="N44" s="78">
        <v>600</v>
      </c>
      <c r="O44" s="79">
        <f>SUM(C44:N44)</f>
        <v>4800</v>
      </c>
    </row>
    <row r="45" spans="2:15" s="19" customFormat="1" ht="12.75" customHeight="1">
      <c r="B45" s="204" t="s">
        <v>57</v>
      </c>
      <c r="C45" s="75">
        <v>125</v>
      </c>
      <c r="D45" s="76">
        <v>125</v>
      </c>
      <c r="E45" s="76">
        <v>125</v>
      </c>
      <c r="F45" s="76">
        <v>125</v>
      </c>
      <c r="G45" s="76">
        <v>125</v>
      </c>
      <c r="H45" s="76">
        <v>125</v>
      </c>
      <c r="I45" s="76">
        <v>125</v>
      </c>
      <c r="J45" s="76">
        <v>125</v>
      </c>
      <c r="K45" s="76">
        <v>125</v>
      </c>
      <c r="L45" s="77">
        <v>125</v>
      </c>
      <c r="M45" s="77">
        <v>125</v>
      </c>
      <c r="N45" s="78">
        <v>125</v>
      </c>
      <c r="O45" s="79">
        <f t="shared" si="16"/>
        <v>1500</v>
      </c>
    </row>
    <row r="46" spans="2:15" s="19" customFormat="1" ht="12.75" customHeight="1">
      <c r="B46" s="204" t="s">
        <v>58</v>
      </c>
      <c r="C46" s="75"/>
      <c r="D46" s="76"/>
      <c r="E46" s="76"/>
      <c r="F46" s="76">
        <v>500</v>
      </c>
      <c r="G46" s="76"/>
      <c r="H46" s="76"/>
      <c r="I46" s="76"/>
      <c r="J46" s="76"/>
      <c r="K46" s="76"/>
      <c r="L46" s="77">
        <v>500</v>
      </c>
      <c r="M46" s="77"/>
      <c r="N46" s="78"/>
      <c r="O46" s="79">
        <f t="shared" si="16"/>
        <v>1000</v>
      </c>
    </row>
    <row r="47" spans="2:15" s="19" customFormat="1" ht="12.75" customHeight="1">
      <c r="B47" s="204" t="s">
        <v>17</v>
      </c>
      <c r="C47" s="75">
        <v>800</v>
      </c>
      <c r="D47" s="76"/>
      <c r="E47" s="76"/>
      <c r="F47" s="76"/>
      <c r="G47" s="76"/>
      <c r="H47" s="76"/>
      <c r="I47" s="76"/>
      <c r="J47" s="76"/>
      <c r="K47" s="76"/>
      <c r="L47" s="77"/>
      <c r="M47" s="77"/>
      <c r="N47" s="78"/>
      <c r="O47" s="79">
        <f t="shared" si="16"/>
        <v>800</v>
      </c>
    </row>
    <row r="48" spans="2:15" s="19" customFormat="1" ht="12.75" customHeight="1">
      <c r="B48" s="204" t="s">
        <v>19</v>
      </c>
      <c r="C48" s="75">
        <v>87.5</v>
      </c>
      <c r="D48" s="76">
        <v>88</v>
      </c>
      <c r="E48" s="76">
        <v>88</v>
      </c>
      <c r="F48" s="76">
        <v>88</v>
      </c>
      <c r="G48" s="76">
        <v>88</v>
      </c>
      <c r="H48" s="76">
        <v>88</v>
      </c>
      <c r="I48" s="76">
        <v>88</v>
      </c>
      <c r="J48" s="76">
        <v>88</v>
      </c>
      <c r="K48" s="76">
        <v>88</v>
      </c>
      <c r="L48" s="77">
        <v>88</v>
      </c>
      <c r="M48" s="77">
        <v>88</v>
      </c>
      <c r="N48" s="78">
        <v>88</v>
      </c>
      <c r="O48" s="79">
        <f t="shared" si="16"/>
        <v>1055.5</v>
      </c>
    </row>
    <row r="49" spans="2:15" s="19" customFormat="1" ht="12.75" customHeight="1">
      <c r="B49" s="204" t="s">
        <v>51</v>
      </c>
      <c r="C49" s="75">
        <v>85</v>
      </c>
      <c r="D49" s="76">
        <v>85</v>
      </c>
      <c r="E49" s="76">
        <v>85</v>
      </c>
      <c r="F49" s="76">
        <v>85</v>
      </c>
      <c r="G49" s="76">
        <v>85</v>
      </c>
      <c r="H49" s="76">
        <v>85</v>
      </c>
      <c r="I49" s="76">
        <v>85</v>
      </c>
      <c r="J49" s="76">
        <v>85</v>
      </c>
      <c r="K49" s="76">
        <v>85</v>
      </c>
      <c r="L49" s="77">
        <v>85</v>
      </c>
      <c r="M49" s="77">
        <v>85</v>
      </c>
      <c r="N49" s="78">
        <v>85</v>
      </c>
      <c r="O49" s="80">
        <f t="shared" si="16"/>
        <v>1020</v>
      </c>
    </row>
    <row r="50" spans="2:15" s="19" customFormat="1" ht="12.75" customHeight="1">
      <c r="B50" s="204" t="s">
        <v>49</v>
      </c>
      <c r="C50" s="75">
        <v>140</v>
      </c>
      <c r="D50" s="76">
        <v>140</v>
      </c>
      <c r="E50" s="76">
        <v>200</v>
      </c>
      <c r="F50" s="76">
        <v>250</v>
      </c>
      <c r="G50" s="76">
        <v>250</v>
      </c>
      <c r="H50" s="76">
        <v>200</v>
      </c>
      <c r="I50" s="76">
        <v>200</v>
      </c>
      <c r="J50" s="76">
        <v>225</v>
      </c>
      <c r="K50" s="76">
        <v>225</v>
      </c>
      <c r="L50" s="77">
        <v>200</v>
      </c>
      <c r="M50" s="77">
        <v>140</v>
      </c>
      <c r="N50" s="78">
        <v>140</v>
      </c>
      <c r="O50" s="79">
        <f t="shared" si="16"/>
        <v>2310</v>
      </c>
    </row>
    <row r="51" spans="2:15" s="19" customFormat="1" ht="12.75" customHeight="1">
      <c r="B51" s="204" t="s">
        <v>56</v>
      </c>
      <c r="C51" s="75">
        <v>150</v>
      </c>
      <c r="D51" s="76"/>
      <c r="E51" s="76"/>
      <c r="F51" s="76">
        <v>100</v>
      </c>
      <c r="G51" s="76"/>
      <c r="H51" s="76"/>
      <c r="I51" s="76"/>
      <c r="J51" s="76"/>
      <c r="K51" s="76"/>
      <c r="L51" s="77"/>
      <c r="M51" s="77"/>
      <c r="N51" s="78"/>
      <c r="O51" s="79">
        <f t="shared" si="16"/>
        <v>250</v>
      </c>
    </row>
    <row r="52" spans="2:15" s="19" customFormat="1" ht="12.75" customHeight="1">
      <c r="B52" s="204" t="s">
        <v>164</v>
      </c>
      <c r="C52" s="75">
        <v>40</v>
      </c>
      <c r="D52" s="76">
        <v>40</v>
      </c>
      <c r="E52" s="76">
        <v>40</v>
      </c>
      <c r="F52" s="76">
        <v>40</v>
      </c>
      <c r="G52" s="76">
        <v>40</v>
      </c>
      <c r="H52" s="76">
        <v>40</v>
      </c>
      <c r="I52" s="76">
        <v>40</v>
      </c>
      <c r="J52" s="76">
        <v>40</v>
      </c>
      <c r="K52" s="76">
        <v>40</v>
      </c>
      <c r="L52" s="77">
        <v>40</v>
      </c>
      <c r="M52" s="77">
        <v>40</v>
      </c>
      <c r="N52" s="78">
        <v>40</v>
      </c>
      <c r="O52" s="79">
        <f t="shared" si="16"/>
        <v>480</v>
      </c>
    </row>
    <row r="53" spans="2:15" s="19" customFormat="1" ht="12.75" customHeight="1">
      <c r="B53" s="204" t="s">
        <v>50</v>
      </c>
      <c r="C53" s="75">
        <v>50</v>
      </c>
      <c r="D53" s="76"/>
      <c r="E53" s="76"/>
      <c r="F53" s="76">
        <v>50</v>
      </c>
      <c r="G53" s="76"/>
      <c r="H53" s="76">
        <v>100</v>
      </c>
      <c r="I53" s="76"/>
      <c r="J53" s="76">
        <v>50</v>
      </c>
      <c r="K53" s="76">
        <v>50</v>
      </c>
      <c r="L53" s="77"/>
      <c r="M53" s="77">
        <v>50</v>
      </c>
      <c r="N53" s="78"/>
      <c r="O53" s="79">
        <f t="shared" si="16"/>
        <v>350</v>
      </c>
    </row>
    <row r="54" spans="2:15" s="19" customFormat="1" ht="12.75" customHeight="1">
      <c r="B54" s="204" t="s">
        <v>54</v>
      </c>
      <c r="C54" s="75"/>
      <c r="D54" s="76"/>
      <c r="E54" s="76">
        <v>187.5</v>
      </c>
      <c r="F54" s="76"/>
      <c r="G54" s="76"/>
      <c r="H54" s="76">
        <v>188</v>
      </c>
      <c r="I54" s="76"/>
      <c r="J54" s="76"/>
      <c r="K54" s="76">
        <v>187</v>
      </c>
      <c r="L54" s="77"/>
      <c r="M54" s="77"/>
      <c r="N54" s="78">
        <v>187</v>
      </c>
      <c r="O54" s="79">
        <f t="shared" si="16"/>
        <v>749.5</v>
      </c>
    </row>
    <row r="55" spans="2:15" s="19" customFormat="1" ht="12.75" customHeight="1">
      <c r="B55" s="204" t="s">
        <v>55</v>
      </c>
      <c r="C55" s="75"/>
      <c r="D55" s="76"/>
      <c r="E55" s="76">
        <v>225</v>
      </c>
      <c r="F55" s="76"/>
      <c r="G55" s="76"/>
      <c r="H55" s="76">
        <v>225</v>
      </c>
      <c r="I55" s="76"/>
      <c r="J55" s="76"/>
      <c r="K55" s="76">
        <v>225</v>
      </c>
      <c r="L55" s="77"/>
      <c r="M55" s="77"/>
      <c r="N55" s="78">
        <v>225</v>
      </c>
      <c r="O55" s="79">
        <f t="shared" si="16"/>
        <v>900</v>
      </c>
    </row>
    <row r="56" spans="2:15" s="19" customFormat="1" ht="12.75" customHeight="1">
      <c r="B56" s="204" t="s">
        <v>98</v>
      </c>
      <c r="C56" s="81"/>
      <c r="D56" s="82">
        <v>200</v>
      </c>
      <c r="E56" s="76"/>
      <c r="F56" s="76"/>
      <c r="G56" s="76"/>
      <c r="H56" s="76"/>
      <c r="I56" s="76"/>
      <c r="J56" s="76">
        <v>200</v>
      </c>
      <c r="K56" s="76"/>
      <c r="L56" s="77"/>
      <c r="M56" s="77"/>
      <c r="N56" s="78"/>
      <c r="O56" s="83">
        <f>SUM(C56:N56)</f>
        <v>400</v>
      </c>
    </row>
    <row r="57" spans="2:15" s="19" customFormat="1" ht="12.75" customHeight="1">
      <c r="B57" s="204" t="s">
        <v>59</v>
      </c>
      <c r="C57" s="84">
        <v>350</v>
      </c>
      <c r="D57" s="82"/>
      <c r="E57" s="76"/>
      <c r="F57" s="76"/>
      <c r="G57" s="76"/>
      <c r="H57" s="76"/>
      <c r="I57" s="76"/>
      <c r="J57" s="76"/>
      <c r="K57" s="76"/>
      <c r="L57" s="77"/>
      <c r="M57" s="77"/>
      <c r="N57" s="78"/>
      <c r="O57" s="83"/>
    </row>
    <row r="58" spans="2:15" s="19" customFormat="1" ht="12.75" customHeight="1">
      <c r="B58" s="204" t="s">
        <v>52</v>
      </c>
      <c r="C58" s="84">
        <v>4000</v>
      </c>
      <c r="D58" s="85"/>
      <c r="E58" s="86"/>
      <c r="F58" s="86"/>
      <c r="G58" s="86"/>
      <c r="H58" s="86"/>
      <c r="I58" s="86"/>
      <c r="J58" s="86">
        <v>500</v>
      </c>
      <c r="K58" s="86"/>
      <c r="L58" s="86"/>
      <c r="M58" s="86"/>
      <c r="N58" s="87"/>
      <c r="O58" s="79">
        <f t="shared" si="16"/>
        <v>4500</v>
      </c>
    </row>
    <row r="59" spans="2:15" s="19" customFormat="1" ht="12.75" customHeight="1">
      <c r="B59" s="205" t="s">
        <v>53</v>
      </c>
      <c r="C59" s="88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91"/>
    </row>
    <row r="60" spans="2:15" s="19" customFormat="1" ht="12.75" customHeight="1">
      <c r="B60" s="206" t="s">
        <v>118</v>
      </c>
      <c r="C60" s="93"/>
      <c r="D60" s="85"/>
      <c r="E60" s="86">
        <v>350</v>
      </c>
      <c r="F60" s="86"/>
      <c r="G60" s="86"/>
      <c r="H60" s="86">
        <v>350</v>
      </c>
      <c r="I60" s="86"/>
      <c r="J60" s="86">
        <v>350</v>
      </c>
      <c r="K60" s="86"/>
      <c r="L60" s="86"/>
      <c r="M60" s="86"/>
      <c r="N60" s="87"/>
      <c r="O60" s="79">
        <f t="shared" si="16"/>
        <v>1050</v>
      </c>
    </row>
    <row r="61" spans="2:15" s="19" customFormat="1" ht="12.75" customHeight="1">
      <c r="B61" s="206" t="s">
        <v>104</v>
      </c>
      <c r="C61" s="94"/>
      <c r="D61" s="86"/>
      <c r="E61" s="76">
        <v>250</v>
      </c>
      <c r="F61" s="76"/>
      <c r="G61" s="76"/>
      <c r="H61" s="76">
        <v>250</v>
      </c>
      <c r="I61" s="76"/>
      <c r="J61" s="76">
        <v>250</v>
      </c>
      <c r="K61" s="76"/>
      <c r="L61" s="77"/>
      <c r="M61" s="77"/>
      <c r="N61" s="78"/>
      <c r="O61" s="80">
        <f t="shared" si="16"/>
        <v>750</v>
      </c>
    </row>
    <row r="62" spans="2:15" s="19" customFormat="1" ht="12.75" customHeight="1">
      <c r="B62" s="206" t="s">
        <v>117</v>
      </c>
      <c r="C62" s="93"/>
      <c r="D62" s="76"/>
      <c r="E62" s="76">
        <v>85</v>
      </c>
      <c r="F62" s="76"/>
      <c r="G62" s="76"/>
      <c r="H62" s="76">
        <v>85</v>
      </c>
      <c r="I62" s="76"/>
      <c r="J62" s="76">
        <v>85</v>
      </c>
      <c r="K62" s="76"/>
      <c r="L62" s="77"/>
      <c r="M62" s="77"/>
      <c r="N62" s="78"/>
      <c r="O62" s="79">
        <f t="shared" si="16"/>
        <v>255</v>
      </c>
    </row>
    <row r="63" spans="2:15" s="19" customFormat="1" ht="12.75" customHeight="1">
      <c r="B63" s="206" t="s">
        <v>119</v>
      </c>
      <c r="C63" s="93"/>
      <c r="D63" s="76"/>
      <c r="E63" s="76"/>
      <c r="F63" s="76">
        <v>200</v>
      </c>
      <c r="G63" s="76"/>
      <c r="H63" s="76"/>
      <c r="I63" s="76"/>
      <c r="J63" s="76"/>
      <c r="K63" s="76"/>
      <c r="L63" s="77"/>
      <c r="M63" s="77"/>
      <c r="N63" s="78"/>
      <c r="O63" s="79">
        <f t="shared" si="16"/>
        <v>200</v>
      </c>
    </row>
    <row r="64" spans="2:15" s="19" customFormat="1" ht="12.75" customHeight="1">
      <c r="B64" s="206" t="s">
        <v>120</v>
      </c>
      <c r="C64" s="93"/>
      <c r="D64" s="76"/>
      <c r="E64" s="76"/>
      <c r="F64" s="76">
        <v>150</v>
      </c>
      <c r="G64" s="76"/>
      <c r="H64" s="76"/>
      <c r="I64" s="76"/>
      <c r="J64" s="76"/>
      <c r="K64" s="76"/>
      <c r="L64" s="77"/>
      <c r="M64" s="77"/>
      <c r="N64" s="78"/>
      <c r="O64" s="79">
        <f t="shared" si="16"/>
        <v>150</v>
      </c>
    </row>
    <row r="65" spans="2:15" s="19" customFormat="1" ht="12.75" customHeight="1">
      <c r="B65" s="206" t="s">
        <v>121</v>
      </c>
      <c r="C65" s="93">
        <v>350</v>
      </c>
      <c r="D65" s="76"/>
      <c r="E65" s="76"/>
      <c r="F65" s="76"/>
      <c r="G65" s="76"/>
      <c r="H65" s="76"/>
      <c r="I65" s="76"/>
      <c r="J65" s="76"/>
      <c r="K65" s="76"/>
      <c r="L65" s="77"/>
      <c r="M65" s="77"/>
      <c r="N65" s="78"/>
      <c r="O65" s="79">
        <f t="shared" si="16"/>
        <v>350</v>
      </c>
    </row>
    <row r="66" spans="2:15" s="19" customFormat="1" ht="12.75" customHeight="1">
      <c r="B66" s="206" t="s">
        <v>122</v>
      </c>
      <c r="C66" s="93">
        <v>200</v>
      </c>
      <c r="D66" s="76"/>
      <c r="E66" s="76"/>
      <c r="F66" s="76"/>
      <c r="G66" s="76"/>
      <c r="H66" s="76"/>
      <c r="I66" s="76"/>
      <c r="J66" s="76"/>
      <c r="K66" s="76"/>
      <c r="L66" s="77"/>
      <c r="M66" s="77"/>
      <c r="N66" s="78"/>
      <c r="O66" s="79">
        <f t="shared" si="16"/>
        <v>200</v>
      </c>
    </row>
    <row r="67" spans="2:15" s="19" customFormat="1" ht="12.75" customHeight="1">
      <c r="B67" s="206" t="s">
        <v>99</v>
      </c>
      <c r="C67" s="93"/>
      <c r="D67" s="76"/>
      <c r="E67" s="76"/>
      <c r="F67" s="76">
        <v>100</v>
      </c>
      <c r="G67" s="76"/>
      <c r="H67" s="76"/>
      <c r="I67" s="76"/>
      <c r="J67" s="76"/>
      <c r="K67" s="76"/>
      <c r="L67" s="77"/>
      <c r="M67" s="77"/>
      <c r="N67" s="78"/>
      <c r="O67" s="79">
        <f>SUM(C67:N67)</f>
        <v>100</v>
      </c>
    </row>
    <row r="68" spans="2:15" s="19" customFormat="1" ht="12.75" customHeight="1">
      <c r="B68" s="206" t="s">
        <v>123</v>
      </c>
      <c r="C68" s="93"/>
      <c r="D68" s="76"/>
      <c r="E68" s="76">
        <v>100</v>
      </c>
      <c r="F68" s="76"/>
      <c r="G68" s="76"/>
      <c r="H68" s="76">
        <v>100</v>
      </c>
      <c r="I68" s="76"/>
      <c r="J68" s="76">
        <v>100</v>
      </c>
      <c r="K68" s="76"/>
      <c r="L68" s="77"/>
      <c r="M68" s="77"/>
      <c r="N68" s="78"/>
      <c r="O68" s="79">
        <f t="shared" si="16"/>
        <v>300</v>
      </c>
    </row>
    <row r="69" spans="2:15" s="19" customFormat="1" ht="12.75" customHeight="1">
      <c r="B69" s="204" t="s">
        <v>115</v>
      </c>
      <c r="C69" s="81"/>
      <c r="D69" s="86"/>
      <c r="E69" s="86"/>
      <c r="F69" s="86">
        <v>160</v>
      </c>
      <c r="G69" s="86">
        <v>240</v>
      </c>
      <c r="H69" s="86">
        <v>240</v>
      </c>
      <c r="I69" s="86">
        <v>240</v>
      </c>
      <c r="J69" s="86">
        <v>240</v>
      </c>
      <c r="K69" s="86">
        <v>240</v>
      </c>
      <c r="L69" s="86">
        <v>240</v>
      </c>
      <c r="M69" s="86">
        <v>160</v>
      </c>
      <c r="N69" s="87">
        <v>160</v>
      </c>
      <c r="O69" s="79">
        <f t="shared" si="16"/>
        <v>1920</v>
      </c>
    </row>
    <row r="70" spans="2:15" s="19" customFormat="1" ht="12.75" customHeight="1">
      <c r="B70" s="207" t="s">
        <v>62</v>
      </c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90"/>
      <c r="O70" s="91"/>
    </row>
    <row r="71" spans="2:15" s="19" customFormat="1" ht="12.75" customHeight="1">
      <c r="B71" s="208" t="s">
        <v>103</v>
      </c>
      <c r="C71" s="81"/>
      <c r="D71" s="86"/>
      <c r="E71" s="86"/>
      <c r="F71" s="86">
        <v>600</v>
      </c>
      <c r="G71" s="86"/>
      <c r="H71" s="86"/>
      <c r="I71" s="86"/>
      <c r="J71" s="86"/>
      <c r="K71" s="86"/>
      <c r="L71" s="86"/>
      <c r="M71" s="86"/>
      <c r="N71" s="87"/>
      <c r="O71" s="79">
        <f>SUM(C71:N71)</f>
        <v>600</v>
      </c>
    </row>
    <row r="72" spans="2:15" s="19" customFormat="1" ht="12.75" customHeight="1">
      <c r="B72" s="208" t="s">
        <v>102</v>
      </c>
      <c r="C72" s="81"/>
      <c r="D72" s="86">
        <v>350</v>
      </c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79">
        <f>SUM(C72:N72)</f>
        <v>350</v>
      </c>
    </row>
    <row r="73" spans="2:15" s="19" customFormat="1" ht="12.75" customHeight="1">
      <c r="B73" s="207" t="s">
        <v>20</v>
      </c>
      <c r="C73" s="88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90"/>
      <c r="O73" s="91"/>
    </row>
    <row r="74" spans="2:15" s="19" customFormat="1" ht="12.75" customHeight="1">
      <c r="B74" s="208" t="s">
        <v>101</v>
      </c>
      <c r="C74" s="95">
        <v>200</v>
      </c>
      <c r="D74" s="96"/>
      <c r="E74" s="96"/>
      <c r="F74" s="96">
        <v>200</v>
      </c>
      <c r="G74" s="96"/>
      <c r="H74" s="96"/>
      <c r="I74" s="96">
        <v>200</v>
      </c>
      <c r="J74" s="96"/>
      <c r="K74" s="96"/>
      <c r="L74" s="96">
        <v>200</v>
      </c>
      <c r="M74" s="96"/>
      <c r="N74" s="97"/>
      <c r="O74" s="79">
        <f>SUM(C74:N74)</f>
        <v>800</v>
      </c>
    </row>
    <row r="75" spans="2:16" s="19" customFormat="1" ht="12.75" customHeight="1" thickBot="1">
      <c r="B75" s="62" t="s">
        <v>73</v>
      </c>
      <c r="C75" s="98">
        <f>SUM(C43:C74)</f>
        <v>7697.5</v>
      </c>
      <c r="D75" s="98">
        <f aca="true" t="shared" si="20" ref="D75:O75">SUM(D43:D74)</f>
        <v>2148</v>
      </c>
      <c r="E75" s="98">
        <f t="shared" si="20"/>
        <v>2855.5</v>
      </c>
      <c r="F75" s="98">
        <f t="shared" si="20"/>
        <v>3768</v>
      </c>
      <c r="G75" s="98">
        <f t="shared" si="20"/>
        <v>3348</v>
      </c>
      <c r="H75" s="98">
        <f t="shared" si="20"/>
        <v>4596</v>
      </c>
      <c r="I75" s="98">
        <f t="shared" si="20"/>
        <v>3498</v>
      </c>
      <c r="J75" s="98">
        <f t="shared" si="20"/>
        <v>4858</v>
      </c>
      <c r="K75" s="98">
        <f t="shared" si="20"/>
        <v>3785</v>
      </c>
      <c r="L75" s="98">
        <f t="shared" si="20"/>
        <v>3358</v>
      </c>
      <c r="M75" s="98">
        <f t="shared" si="20"/>
        <v>2408</v>
      </c>
      <c r="N75" s="98">
        <f t="shared" si="20"/>
        <v>2770</v>
      </c>
      <c r="O75" s="98">
        <f t="shared" si="20"/>
        <v>44740</v>
      </c>
      <c r="P75" s="19">
        <f>SUM(O43:O74)</f>
        <v>44740</v>
      </c>
    </row>
    <row r="76" spans="3:15" s="19" customFormat="1" ht="12.75" customHeight="1">
      <c r="C76" s="99"/>
      <c r="D76" s="99"/>
      <c r="E76" s="99"/>
      <c r="F76" s="99"/>
      <c r="G76" s="99"/>
      <c r="H76" s="99"/>
      <c r="I76" s="99"/>
      <c r="J76" s="99"/>
      <c r="K76" s="99"/>
      <c r="L76" s="68"/>
      <c r="M76" s="68"/>
      <c r="N76" s="20"/>
      <c r="O76" s="37"/>
    </row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</sheetData>
  <mergeCells count="1">
    <mergeCell ref="O7:O8"/>
  </mergeCells>
  <printOptions/>
  <pageMargins left="0.5" right="0.5" top="0.5" bottom="0.5" header="0" footer="0"/>
  <pageSetup fitToHeight="1" fitToWidth="1" orientation="landscape" paperSize="5" scale="53"/>
  <headerFooter alignWithMargins="0">
    <oddHeader>&amp;L&amp;"Times New Roman,Bold"&amp;12New Farm Monthly Cash Flow Statement for the First Operating Year&amp;"Arial,Regular"&amp;10
&amp;R&amp;"Times New Roman,Regular"&amp;D
&amp;T
page &amp;P of &amp;N</oddHeader>
    <oddFooter>&amp;L&amp;F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 Tools</dc:title>
  <dc:subject/>
  <dc:creator>Unknown</dc:creator>
  <cp:keywords/>
  <dc:description/>
  <cp:lastModifiedBy>Social Sciences</cp:lastModifiedBy>
  <cp:lastPrinted>2004-12-20T17:19:17Z</cp:lastPrinted>
  <dcterms:created xsi:type="dcterms:W3CDTF">1999-11-04T22:46:04Z</dcterms:created>
  <dcterms:modified xsi:type="dcterms:W3CDTF">2004-09-14T01:53:28Z</dcterms:modified>
  <cp:category/>
  <cp:version/>
  <cp:contentType/>
  <cp:contentStatus/>
</cp:coreProperties>
</file>